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C:\Users\gesse\Downloads\"/>
    </mc:Choice>
  </mc:AlternateContent>
  <xr:revisionPtr revIDLastSave="0" documentId="13_ncr:1_{1F08B667-1E95-4059-B520-9F27C1A3519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lanilha1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34" i="3" l="1"/>
  <c r="J28" i="3"/>
  <c r="E14" i="3"/>
  <c r="J38" i="3"/>
  <c r="J36" i="3"/>
  <c r="F32" i="3"/>
  <c r="F33" i="3"/>
  <c r="E32" i="3"/>
  <c r="E33" i="3"/>
  <c r="F31" i="3"/>
  <c r="E31" i="3"/>
  <c r="J16" i="3"/>
  <c r="J17" i="3"/>
  <c r="J18" i="3"/>
  <c r="J19" i="3"/>
  <c r="J20" i="3"/>
  <c r="J21" i="3"/>
  <c r="J22" i="3"/>
  <c r="J23" i="3"/>
  <c r="J24" i="3"/>
  <c r="J25" i="3"/>
  <c r="J26" i="3"/>
  <c r="F25" i="3"/>
  <c r="F26" i="3"/>
  <c r="F27" i="3"/>
  <c r="F16" i="3"/>
  <c r="F17" i="3"/>
  <c r="F18" i="3"/>
  <c r="F19" i="3"/>
  <c r="F20" i="3"/>
  <c r="F21" i="3"/>
  <c r="F22" i="3"/>
  <c r="F23" i="3"/>
  <c r="F24" i="3"/>
  <c r="E16" i="3"/>
  <c r="E17" i="3"/>
  <c r="E18" i="3"/>
  <c r="E19" i="3"/>
  <c r="E20" i="3"/>
  <c r="E21" i="3"/>
  <c r="E22" i="3"/>
  <c r="E23" i="3"/>
  <c r="E24" i="3"/>
  <c r="E25" i="3"/>
  <c r="E26" i="3"/>
  <c r="E27" i="3"/>
  <c r="F15" i="3"/>
  <c r="E15" i="3"/>
  <c r="F14" i="3"/>
  <c r="H7" i="3"/>
  <c r="G4" i="3"/>
  <c r="I4" i="3" s="1"/>
  <c r="G5" i="3"/>
  <c r="I5" i="3" s="1"/>
  <c r="G3" i="3"/>
  <c r="I3" i="3" s="1"/>
  <c r="J15" i="3" l="1"/>
  <c r="I7" i="3"/>
  <c r="J31" i="3" l="1"/>
  <c r="J32" i="3"/>
  <c r="J33" i="3"/>
  <c r="J27" i="3"/>
  <c r="J14" i="3" l="1"/>
  <c r="J35" i="3" l="1"/>
  <c r="J37" i="3" s="1"/>
</calcChain>
</file>

<file path=xl/sharedStrings.xml><?xml version="1.0" encoding="utf-8"?>
<sst xmlns="http://schemas.openxmlformats.org/spreadsheetml/2006/main" count="29" uniqueCount="27">
  <si>
    <t>Período Retroativo</t>
  </si>
  <si>
    <t>Valor para Apostilamento - Período Retroativo (A)</t>
  </si>
  <si>
    <t>Período Ordinário</t>
  </si>
  <si>
    <t>Valor para Apostilamento - Período Ordinário (B)</t>
  </si>
  <si>
    <t>Total para Apostilamento – (A) + (B)</t>
  </si>
  <si>
    <t>Valor Contratado a Ser Apostilado</t>
  </si>
  <si>
    <t>Valor Contratado Após Apostilamento</t>
  </si>
  <si>
    <t>Diferença Financeira Estimada</t>
  </si>
  <si>
    <t>Valor Contrata Após Apostilamento</t>
  </si>
  <si>
    <t>Valores mensais (vigentes)</t>
  </si>
  <si>
    <t>Valores mensais  após reajuste</t>
  </si>
  <si>
    <t>Valores mensais após reajuste</t>
  </si>
  <si>
    <t>ESPECIFICAÇÃO</t>
  </si>
  <si>
    <t>QUANTIDADE</t>
  </si>
  <si>
    <t>VALOR UNITÁRIO (R$)</t>
  </si>
  <si>
    <t>Contratação para dar suporte ao Programa de Capacitação em Idiomas(PCI), por período de 12 meses, de empresa fornecedora de serviços de cursos de idiomas (inglês, espanhol e francês) na modalidade de educação à distância (EAD), virtual (aulas síncronas) e online (aulas e estudos assíncronos) que atendam a  classificação do Common European Framework of Reference (CEFR), que vai do nível A1 (iniciante) até o C2 (pós-avançado) e cuja plataforma disponibilize relatórios para a gestão da aprendizagem pelo participante e institucional a fim de garantir uma abordagem sistemática ao aprendizado e desenvolvimento dos servidores, a gestão efetiva do aprendizado vinculado ao cumprimento das estratégias da ANAC e um sistema eficaz de avaliações dos resultados obtidos com o investimento no treinamento.</t>
  </si>
  <si>
    <t>20 vagas espanhol</t>
  </si>
  <si>
    <t>Cálculo do 1º reajuste - Contrato  009/ANAC/2024</t>
  </si>
  <si>
    <t>IPCA</t>
  </si>
  <si>
    <t>VALOR UNITÁRIO APÓS REAJUSTE (R$)</t>
  </si>
  <si>
    <r>
      <t>VALOR TOTAL</t>
    </r>
    <r>
      <rPr>
        <sz val="11"/>
        <color rgb="FF000000"/>
        <rFont val="Calibri"/>
        <family val="2"/>
        <scheme val="minor"/>
      </rPr>
      <t> </t>
    </r>
    <r>
      <rPr>
        <b/>
        <sz val="11"/>
        <color rgb="FF000000"/>
        <rFont val="Calibri"/>
        <family val="2"/>
        <scheme val="minor"/>
      </rPr>
      <t>(R$)</t>
    </r>
  </si>
  <si>
    <r>
      <t>VALOR TOTAL APÓS REAJUSTE</t>
    </r>
    <r>
      <rPr>
        <sz val="11"/>
        <color rgb="FF000000"/>
        <rFont val="Calibri"/>
        <family val="2"/>
        <scheme val="minor"/>
      </rPr>
      <t> </t>
    </r>
    <r>
      <rPr>
        <b/>
        <sz val="11"/>
        <color rgb="FF000000"/>
        <rFont val="Calibri"/>
        <family val="2"/>
        <scheme val="minor"/>
      </rPr>
      <t>(R$)</t>
    </r>
  </si>
  <si>
    <t>REAJUSTE  - CONTRATO Nº  09/ANAC/2024</t>
  </si>
  <si>
    <t>TOTAL</t>
  </si>
  <si>
    <t>a partir de 06/02/2024</t>
  </si>
  <si>
    <t>EFEITO RETROATIVO ENTRE 06/02/2024 A 31/03/2025</t>
  </si>
  <si>
    <t>EFEITO ORDINÁRIO ENTRE 01/04/2025 A 30/06/2025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</si>
</sst>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164" formatCode="&quot;R$&quot;\ #,##0.00"/>
  </numFmts>
  <fonts count="13" x14ac:knownFonts="1">
    <font>
      <sz val="11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A6A6A6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8" fontId="3" fillId="3" borderId="5" xfId="0" applyNumberFormat="1" applyFont="1" applyFill="1" applyBorder="1" applyAlignment="1">
      <alignment horizontal="center" vertical="center" wrapText="1"/>
    </xf>
    <xf numFmtId="17" fontId="2" fillId="3" borderId="4" xfId="0" applyNumberFormat="1" applyFont="1" applyFill="1" applyBorder="1" applyAlignment="1">
      <alignment horizontal="center" vertical="center" wrapText="1"/>
    </xf>
    <xf numFmtId="8" fontId="2" fillId="4" borderId="5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 vertical="center"/>
    </xf>
    <xf numFmtId="8" fontId="4" fillId="0" borderId="0" xfId="0" applyNumberFormat="1" applyFont="1" applyAlignment="1">
      <alignment vertical="center"/>
    </xf>
    <xf numFmtId="8" fontId="0" fillId="0" borderId="0" xfId="0" applyNumberFormat="1"/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8" fontId="0" fillId="0" borderId="0" xfId="0" applyNumberForma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8" fontId="7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8" fontId="0" fillId="0" borderId="0" xfId="0" applyNumberFormat="1" applyAlignment="1">
      <alignment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8" fontId="6" fillId="0" borderId="0" xfId="0" applyNumberFormat="1" applyFont="1" applyAlignment="1">
      <alignment horizontal="center" vertical="center" wrapText="1"/>
    </xf>
    <xf numFmtId="8" fontId="4" fillId="0" borderId="0" xfId="0" applyNumberFormat="1" applyFont="1" applyAlignment="1">
      <alignment horizontal="center" vertical="center" wrapText="1"/>
    </xf>
    <xf numFmtId="10" fontId="4" fillId="0" borderId="0" xfId="0" applyNumberFormat="1" applyFont="1" applyAlignment="1">
      <alignment horizontal="center" vertical="center"/>
    </xf>
    <xf numFmtId="0" fontId="10" fillId="0" borderId="7" xfId="0" applyFont="1" applyBorder="1" applyAlignment="1">
      <alignment horizontal="center" vertical="center" wrapText="1"/>
    </xf>
    <xf numFmtId="8" fontId="2" fillId="4" borderId="5" xfId="0" applyNumberFormat="1" applyFont="1" applyFill="1" applyBorder="1" applyAlignment="1">
      <alignment horizontal="left" vertical="center" wrapText="1" indent="2"/>
    </xf>
    <xf numFmtId="0" fontId="2" fillId="4" borderId="2" xfId="0" applyFont="1" applyFill="1" applyBorder="1" applyAlignment="1">
      <alignment horizontal="center" vertical="center" wrapText="1"/>
    </xf>
    <xf numFmtId="8" fontId="3" fillId="3" borderId="4" xfId="0" applyNumberFormat="1" applyFont="1" applyFill="1" applyBorder="1" applyAlignment="1">
      <alignment horizontal="center" vertical="center" wrapText="1"/>
    </xf>
    <xf numFmtId="8" fontId="3" fillId="3" borderId="9" xfId="0" applyNumberFormat="1" applyFont="1" applyFill="1" applyBorder="1" applyAlignment="1">
      <alignment horizontal="center" vertical="center" wrapText="1"/>
    </xf>
    <xf numFmtId="17" fontId="4" fillId="0" borderId="9" xfId="0" applyNumberFormat="1" applyFont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 wrapText="1"/>
    </xf>
    <xf numFmtId="8" fontId="2" fillId="4" borderId="9" xfId="0" applyNumberFormat="1" applyFont="1" applyFill="1" applyBorder="1" applyAlignment="1">
      <alignment horizontal="center" vertical="center" wrapText="1"/>
    </xf>
    <xf numFmtId="8" fontId="4" fillId="0" borderId="10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4" fontId="4" fillId="0" borderId="7" xfId="0" applyNumberFormat="1" applyFont="1" applyBorder="1" applyAlignment="1">
      <alignment horizontal="center" vertical="center"/>
    </xf>
    <xf numFmtId="4" fontId="10" fillId="0" borderId="7" xfId="0" applyNumberFormat="1" applyFont="1" applyBorder="1" applyAlignment="1">
      <alignment horizontal="center" vertical="center" wrapText="1"/>
    </xf>
    <xf numFmtId="164" fontId="4" fillId="0" borderId="7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4" fontId="11" fillId="0" borderId="11" xfId="0" applyNumberFormat="1" applyFont="1" applyBorder="1" applyAlignment="1">
      <alignment horizontal="center" vertical="center" wrapText="1"/>
    </xf>
    <xf numFmtId="8" fontId="4" fillId="0" borderId="12" xfId="0" applyNumberFormat="1" applyFont="1" applyBorder="1" applyAlignment="1">
      <alignment horizontal="center" vertical="center" wrapText="1"/>
    </xf>
    <xf numFmtId="10" fontId="4" fillId="0" borderId="12" xfId="0" applyNumberFormat="1" applyFont="1" applyBorder="1" applyAlignment="1">
      <alignment horizontal="center" vertical="center" wrapText="1"/>
    </xf>
    <xf numFmtId="8" fontId="0" fillId="0" borderId="2" xfId="0" applyNumberFormat="1" applyBorder="1" applyAlignment="1">
      <alignment horizontal="center" vertical="center" wrapText="1"/>
    </xf>
    <xf numFmtId="8" fontId="4" fillId="0" borderId="8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8" fontId="4" fillId="0" borderId="9" xfId="0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12" fillId="0" borderId="7" xfId="0" applyFont="1" applyBorder="1" applyAlignment="1">
      <alignment horizontal="justify" vertical="center"/>
    </xf>
    <xf numFmtId="0" fontId="12" fillId="0" borderId="11" xfId="0" applyFont="1" applyBorder="1" applyAlignment="1">
      <alignment horizontal="justify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565C00-DCF2-4EF8-9FD7-ABD4508CD0DC}">
  <dimension ref="B1:X39"/>
  <sheetViews>
    <sheetView tabSelected="1" topLeftCell="D1" zoomScaleNormal="100" workbookViewId="0">
      <selection activeCell="J34" sqref="J34"/>
    </sheetView>
  </sheetViews>
  <sheetFormatPr defaultRowHeight="14.4" x14ac:dyDescent="0.3"/>
  <cols>
    <col min="1" max="1" width="1.5546875" customWidth="1"/>
    <col min="2" max="2" width="5.109375" bestFit="1" customWidth="1"/>
    <col min="3" max="3" width="20.109375" customWidth="1"/>
    <col min="4" max="4" width="40.88671875" customWidth="1"/>
    <col min="5" max="5" width="16.6640625" customWidth="1"/>
    <col min="6" max="6" width="15.109375" customWidth="1"/>
    <col min="7" max="7" width="13.44140625" customWidth="1"/>
    <col min="8" max="8" width="14.21875" customWidth="1"/>
    <col min="9" max="9" width="13.77734375" customWidth="1"/>
    <col min="10" max="10" width="17.5546875" customWidth="1"/>
    <col min="11" max="11" width="18.21875" customWidth="1"/>
    <col min="12" max="12" width="31.109375" customWidth="1"/>
    <col min="13" max="13" width="34.77734375" customWidth="1"/>
    <col min="14" max="14" width="39.21875" customWidth="1"/>
    <col min="15" max="15" width="14.33203125" bestFit="1" customWidth="1"/>
    <col min="16" max="18" width="15.44140625" bestFit="1" customWidth="1"/>
    <col min="19" max="19" width="15.88671875" customWidth="1"/>
    <col min="20" max="20" width="20.33203125" customWidth="1"/>
    <col min="21" max="21" width="19.33203125" customWidth="1"/>
    <col min="22" max="22" width="34.88671875" customWidth="1"/>
    <col min="23" max="23" width="42.21875" customWidth="1"/>
    <col min="24" max="24" width="74.44140625" customWidth="1"/>
  </cols>
  <sheetData>
    <row r="1" spans="2:24" ht="37.799999999999997" customHeight="1" x14ac:dyDescent="0.3">
      <c r="D1" s="47" t="s">
        <v>17</v>
      </c>
      <c r="E1" s="47"/>
      <c r="F1" s="47"/>
      <c r="G1" s="47"/>
      <c r="H1" s="47"/>
      <c r="I1" s="47"/>
      <c r="J1" s="47"/>
      <c r="K1" s="19"/>
    </row>
    <row r="2" spans="2:24" ht="51" customHeight="1" x14ac:dyDescent="0.3">
      <c r="B2" s="11"/>
      <c r="D2" s="23" t="s">
        <v>12</v>
      </c>
      <c r="E2" s="23" t="s">
        <v>13</v>
      </c>
      <c r="F2" s="23" t="s">
        <v>14</v>
      </c>
      <c r="G2" s="23" t="s">
        <v>19</v>
      </c>
      <c r="H2" s="23" t="s">
        <v>20</v>
      </c>
      <c r="I2" s="23" t="s">
        <v>21</v>
      </c>
      <c r="J2" s="32"/>
      <c r="K2" s="14"/>
      <c r="O2" s="11"/>
      <c r="P2" s="13"/>
      <c r="Q2" s="17"/>
      <c r="R2" s="17"/>
      <c r="S2" s="17"/>
    </row>
    <row r="3" spans="2:24" ht="51" customHeight="1" x14ac:dyDescent="0.3">
      <c r="B3" s="11"/>
      <c r="D3" s="57" t="s">
        <v>15</v>
      </c>
      <c r="E3" s="23">
        <v>90</v>
      </c>
      <c r="F3" s="36">
        <v>3150</v>
      </c>
      <c r="G3" s="36">
        <f>TRUNC(F3*1.0456,2)</f>
        <v>3293.64</v>
      </c>
      <c r="H3" s="36">
        <v>283500</v>
      </c>
      <c r="I3" s="38">
        <f>G3*E3</f>
        <v>296427.59999999998</v>
      </c>
      <c r="J3" s="32"/>
      <c r="K3" s="14"/>
      <c r="O3" s="11"/>
      <c r="P3" s="13"/>
      <c r="Q3" s="17"/>
      <c r="R3" s="17"/>
      <c r="S3" s="17"/>
    </row>
    <row r="4" spans="2:24" ht="51" customHeight="1" x14ac:dyDescent="0.3">
      <c r="B4" s="11"/>
      <c r="D4" s="57"/>
      <c r="E4" s="23">
        <v>20</v>
      </c>
      <c r="F4" s="36">
        <v>4275</v>
      </c>
      <c r="G4" s="36">
        <f t="shared" ref="G4:G5" si="0">TRUNC(F4*1.0456,2)</f>
        <v>4469.9399999999996</v>
      </c>
      <c r="H4" s="36">
        <v>85500</v>
      </c>
      <c r="I4" s="37">
        <f t="shared" ref="I4:I5" si="1">G4*E4</f>
        <v>89398.799999999988</v>
      </c>
      <c r="J4" s="32"/>
      <c r="K4" s="14"/>
      <c r="O4" s="11"/>
      <c r="P4" s="13"/>
      <c r="Q4" s="17"/>
      <c r="R4" s="17"/>
      <c r="S4" s="17"/>
    </row>
    <row r="5" spans="2:24" ht="106.8" customHeight="1" thickBot="1" x14ac:dyDescent="0.35">
      <c r="B5" s="11"/>
      <c r="D5" s="57"/>
      <c r="E5" s="34">
        <v>6</v>
      </c>
      <c r="F5" s="35">
        <v>4275</v>
      </c>
      <c r="G5" s="36">
        <f t="shared" si="0"/>
        <v>4469.9399999999996</v>
      </c>
      <c r="H5" s="35">
        <v>25650</v>
      </c>
      <c r="I5" s="37">
        <f t="shared" si="1"/>
        <v>26819.64</v>
      </c>
      <c r="J5" s="33"/>
      <c r="K5" s="20"/>
      <c r="O5" s="16"/>
      <c r="P5" s="16"/>
      <c r="Q5" s="16"/>
      <c r="R5" s="17"/>
      <c r="S5" s="17"/>
    </row>
    <row r="6" spans="2:24" ht="23.4" hidden="1" customHeight="1" x14ac:dyDescent="0.3">
      <c r="B6" s="11"/>
      <c r="C6" s="12"/>
      <c r="D6" s="58"/>
      <c r="E6" s="39" t="s">
        <v>16</v>
      </c>
      <c r="F6" s="40">
        <v>4275</v>
      </c>
      <c r="G6" s="40"/>
      <c r="H6" s="40"/>
      <c r="I6" s="40">
        <v>85500</v>
      </c>
      <c r="J6" s="31"/>
      <c r="K6" s="21"/>
      <c r="L6" s="13"/>
      <c r="M6" s="13"/>
      <c r="N6" s="13"/>
      <c r="O6" s="13"/>
      <c r="P6" s="13"/>
      <c r="Q6" s="13"/>
      <c r="R6" s="13"/>
      <c r="S6" s="13"/>
      <c r="U6" s="14"/>
      <c r="V6" s="14"/>
      <c r="W6" s="14"/>
      <c r="X6" s="15"/>
    </row>
    <row r="7" spans="2:24" ht="34.5" customHeight="1" thickBot="1" x14ac:dyDescent="0.35">
      <c r="B7" s="11"/>
      <c r="C7" s="12"/>
      <c r="D7" s="45" t="s">
        <v>23</v>
      </c>
      <c r="E7" s="43"/>
      <c r="F7" s="43"/>
      <c r="G7" s="43"/>
      <c r="H7" s="46">
        <f>SUM(H3:H5)</f>
        <v>394650</v>
      </c>
      <c r="I7" s="44">
        <f>SUM(I3:I5)</f>
        <v>412646.04</v>
      </c>
      <c r="J7" s="13"/>
      <c r="K7" s="13"/>
      <c r="L7" s="13"/>
      <c r="M7" s="13"/>
      <c r="N7" s="13"/>
      <c r="O7" s="13"/>
      <c r="P7" s="13"/>
      <c r="Q7" s="13"/>
      <c r="R7" s="13"/>
      <c r="S7" s="13"/>
      <c r="U7" s="14"/>
      <c r="V7" s="14"/>
      <c r="W7" s="14"/>
      <c r="X7" s="15"/>
    </row>
    <row r="8" spans="2:24" ht="34.5" customHeight="1" x14ac:dyDescent="0.3">
      <c r="B8" s="11"/>
      <c r="C8" s="12"/>
      <c r="D8" s="11"/>
      <c r="E8" s="13"/>
      <c r="F8" s="41" t="s">
        <v>18</v>
      </c>
      <c r="G8" s="41"/>
      <c r="H8" s="41"/>
      <c r="I8" s="42">
        <v>4.5600000000000002E-2</v>
      </c>
      <c r="L8" s="13"/>
      <c r="M8" s="13"/>
      <c r="N8" s="13"/>
      <c r="O8" s="13"/>
      <c r="P8" s="13"/>
      <c r="Q8" s="13"/>
      <c r="R8" s="13"/>
      <c r="S8" s="13"/>
      <c r="U8" s="14"/>
      <c r="V8" s="14"/>
      <c r="W8" s="14"/>
      <c r="X8" s="15"/>
    </row>
    <row r="9" spans="2:24" x14ac:dyDescent="0.3">
      <c r="B9" s="7"/>
      <c r="C9" s="7"/>
      <c r="D9" s="7"/>
      <c r="E9" s="7"/>
      <c r="F9" s="21"/>
      <c r="G9" s="21"/>
      <c r="H9" s="21"/>
      <c r="I9" s="7"/>
      <c r="J9" s="22"/>
      <c r="K9" s="7"/>
      <c r="L9" s="7"/>
      <c r="M9" s="7"/>
      <c r="N9" s="7"/>
      <c r="O9" s="8"/>
      <c r="P9" s="8"/>
      <c r="Q9" s="8"/>
      <c r="R9" s="8"/>
      <c r="S9" s="8"/>
      <c r="T9" s="8"/>
      <c r="U9" s="9"/>
    </row>
    <row r="10" spans="2:24" ht="31.2" customHeight="1" thickBot="1" x14ac:dyDescent="0.35"/>
    <row r="11" spans="2:24" ht="22.2" customHeight="1" thickBot="1" x14ac:dyDescent="0.35">
      <c r="D11" s="50" t="s">
        <v>22</v>
      </c>
      <c r="E11" s="51"/>
      <c r="F11" s="51"/>
      <c r="G11" s="51"/>
      <c r="H11" s="51"/>
      <c r="I11" s="51"/>
      <c r="J11" s="52"/>
    </row>
    <row r="12" spans="2:24" ht="25.8" customHeight="1" thickBot="1" x14ac:dyDescent="0.35">
      <c r="D12" s="53" t="s">
        <v>25</v>
      </c>
      <c r="E12" s="54"/>
      <c r="F12" s="54"/>
      <c r="G12" s="54"/>
      <c r="H12" s="54"/>
      <c r="I12" s="54"/>
      <c r="J12" s="55"/>
    </row>
    <row r="13" spans="2:24" ht="51" customHeight="1" thickBot="1" x14ac:dyDescent="0.35">
      <c r="D13" s="1" t="s">
        <v>0</v>
      </c>
      <c r="E13" s="2" t="s">
        <v>9</v>
      </c>
      <c r="F13" s="2" t="s">
        <v>11</v>
      </c>
      <c r="G13" s="2"/>
      <c r="H13" s="2"/>
      <c r="I13" s="2"/>
      <c r="J13" s="2" t="s">
        <v>7</v>
      </c>
      <c r="N13" s="10"/>
    </row>
    <row r="14" spans="2:24" ht="25.2" customHeight="1" thickBot="1" x14ac:dyDescent="0.35">
      <c r="D14" s="3" t="s">
        <v>24</v>
      </c>
      <c r="E14" s="4">
        <f>TRUNC(H7/12/28*21,2)</f>
        <v>24665.62</v>
      </c>
      <c r="F14" s="4">
        <f>TRUNC(I7/12/28*21,2)</f>
        <v>25790.37</v>
      </c>
      <c r="G14" s="4"/>
      <c r="H14" s="4"/>
      <c r="I14" s="4"/>
      <c r="J14" s="4">
        <f>F14-E14</f>
        <v>1124.75</v>
      </c>
      <c r="N14" s="10"/>
      <c r="O14" s="10"/>
    </row>
    <row r="15" spans="2:24" ht="15.6" customHeight="1" thickBot="1" x14ac:dyDescent="0.35">
      <c r="D15" s="5">
        <v>45352</v>
      </c>
      <c r="E15" s="4">
        <f>TRUNC($H$7/12,2)</f>
        <v>32887.5</v>
      </c>
      <c r="F15" s="4">
        <f>TRUNC($I$7/12,2)</f>
        <v>34387.17</v>
      </c>
      <c r="G15" s="4"/>
      <c r="H15" s="4"/>
      <c r="I15" s="4"/>
      <c r="J15" s="4">
        <f>F15-E15</f>
        <v>1499.6699999999983</v>
      </c>
      <c r="N15" s="10"/>
      <c r="O15" s="10"/>
    </row>
    <row r="16" spans="2:24" ht="16.8" customHeight="1" thickBot="1" x14ac:dyDescent="0.35">
      <c r="D16" s="5">
        <v>45383</v>
      </c>
      <c r="E16" s="4">
        <f t="shared" ref="E16:E27" si="2">TRUNC($H$7/12,2)</f>
        <v>32887.5</v>
      </c>
      <c r="F16" s="4">
        <f t="shared" ref="F16:F27" si="3">TRUNC($I$7/12,2)</f>
        <v>34387.17</v>
      </c>
      <c r="G16" s="4"/>
      <c r="H16" s="4"/>
      <c r="I16" s="4"/>
      <c r="J16" s="4">
        <f t="shared" ref="J16:J26" si="4">F16-E16</f>
        <v>1499.6699999999983</v>
      </c>
      <c r="N16" s="10"/>
      <c r="O16" s="10"/>
    </row>
    <row r="17" spans="4:15" ht="16.8" customHeight="1" thickBot="1" x14ac:dyDescent="0.35">
      <c r="D17" s="5">
        <v>45413</v>
      </c>
      <c r="E17" s="4">
        <f t="shared" si="2"/>
        <v>32887.5</v>
      </c>
      <c r="F17" s="4">
        <f t="shared" si="3"/>
        <v>34387.17</v>
      </c>
      <c r="G17" s="4"/>
      <c r="H17" s="4"/>
      <c r="I17" s="4"/>
      <c r="J17" s="4">
        <f t="shared" si="4"/>
        <v>1499.6699999999983</v>
      </c>
      <c r="N17" s="10"/>
      <c r="O17" s="10"/>
    </row>
    <row r="18" spans="4:15" ht="16.2" customHeight="1" thickBot="1" x14ac:dyDescent="0.35">
      <c r="D18" s="5">
        <v>45444</v>
      </c>
      <c r="E18" s="4">
        <f t="shared" si="2"/>
        <v>32887.5</v>
      </c>
      <c r="F18" s="4">
        <f t="shared" si="3"/>
        <v>34387.17</v>
      </c>
      <c r="G18" s="4"/>
      <c r="H18" s="4"/>
      <c r="I18" s="4"/>
      <c r="J18" s="4">
        <f t="shared" si="4"/>
        <v>1499.6699999999983</v>
      </c>
      <c r="N18" s="10"/>
      <c r="O18" s="10"/>
    </row>
    <row r="19" spans="4:15" ht="16.2" customHeight="1" thickBot="1" x14ac:dyDescent="0.35">
      <c r="D19" s="5">
        <v>45474</v>
      </c>
      <c r="E19" s="4">
        <f t="shared" si="2"/>
        <v>32887.5</v>
      </c>
      <c r="F19" s="4">
        <f t="shared" si="3"/>
        <v>34387.17</v>
      </c>
      <c r="G19" s="4"/>
      <c r="H19" s="4"/>
      <c r="I19" s="4"/>
      <c r="J19" s="4">
        <f t="shared" si="4"/>
        <v>1499.6699999999983</v>
      </c>
      <c r="N19" s="10"/>
      <c r="O19" s="10"/>
    </row>
    <row r="20" spans="4:15" ht="16.2" customHeight="1" thickBot="1" x14ac:dyDescent="0.35">
      <c r="D20" s="5">
        <v>45505</v>
      </c>
      <c r="E20" s="4">
        <f t="shared" si="2"/>
        <v>32887.5</v>
      </c>
      <c r="F20" s="4">
        <f t="shared" si="3"/>
        <v>34387.17</v>
      </c>
      <c r="G20" s="4"/>
      <c r="H20" s="4"/>
      <c r="I20" s="4"/>
      <c r="J20" s="4">
        <f t="shared" si="4"/>
        <v>1499.6699999999983</v>
      </c>
      <c r="N20" s="10"/>
      <c r="O20" s="10"/>
    </row>
    <row r="21" spans="4:15" ht="16.2" customHeight="1" thickBot="1" x14ac:dyDescent="0.35">
      <c r="D21" s="5">
        <v>45536</v>
      </c>
      <c r="E21" s="4">
        <f t="shared" si="2"/>
        <v>32887.5</v>
      </c>
      <c r="F21" s="4">
        <f t="shared" si="3"/>
        <v>34387.17</v>
      </c>
      <c r="G21" s="4"/>
      <c r="H21" s="4"/>
      <c r="I21" s="4"/>
      <c r="J21" s="4">
        <f t="shared" si="4"/>
        <v>1499.6699999999983</v>
      </c>
      <c r="N21" s="10"/>
      <c r="O21" s="10"/>
    </row>
    <row r="22" spans="4:15" ht="16.2" customHeight="1" thickBot="1" x14ac:dyDescent="0.35">
      <c r="D22" s="5">
        <v>45566</v>
      </c>
      <c r="E22" s="4">
        <f t="shared" si="2"/>
        <v>32887.5</v>
      </c>
      <c r="F22" s="4">
        <f t="shared" si="3"/>
        <v>34387.17</v>
      </c>
      <c r="G22" s="4"/>
      <c r="H22" s="4"/>
      <c r="I22" s="4"/>
      <c r="J22" s="4">
        <f t="shared" si="4"/>
        <v>1499.6699999999983</v>
      </c>
      <c r="N22" s="10"/>
      <c r="O22" s="10"/>
    </row>
    <row r="23" spans="4:15" ht="16.2" customHeight="1" thickBot="1" x14ac:dyDescent="0.35">
      <c r="D23" s="5">
        <v>45597</v>
      </c>
      <c r="E23" s="4">
        <f t="shared" si="2"/>
        <v>32887.5</v>
      </c>
      <c r="F23" s="4">
        <f t="shared" si="3"/>
        <v>34387.17</v>
      </c>
      <c r="G23" s="4"/>
      <c r="H23" s="4"/>
      <c r="I23" s="4"/>
      <c r="J23" s="4">
        <f t="shared" si="4"/>
        <v>1499.6699999999983</v>
      </c>
      <c r="N23" s="10"/>
      <c r="O23" s="10"/>
    </row>
    <row r="24" spans="4:15" ht="16.2" customHeight="1" thickBot="1" x14ac:dyDescent="0.35">
      <c r="D24" s="5">
        <v>45627</v>
      </c>
      <c r="E24" s="4">
        <f t="shared" si="2"/>
        <v>32887.5</v>
      </c>
      <c r="F24" s="4">
        <f t="shared" si="3"/>
        <v>34387.17</v>
      </c>
      <c r="G24" s="4"/>
      <c r="H24" s="4"/>
      <c r="I24" s="4"/>
      <c r="J24" s="4">
        <f t="shared" si="4"/>
        <v>1499.6699999999983</v>
      </c>
      <c r="N24" s="10"/>
      <c r="O24" s="10"/>
    </row>
    <row r="25" spans="4:15" ht="15" thickBot="1" x14ac:dyDescent="0.35">
      <c r="D25" s="5">
        <v>45658</v>
      </c>
      <c r="E25" s="4">
        <f t="shared" si="2"/>
        <v>32887.5</v>
      </c>
      <c r="F25" s="4">
        <f t="shared" si="3"/>
        <v>34387.17</v>
      </c>
      <c r="G25" s="4"/>
      <c r="H25" s="4"/>
      <c r="I25" s="4"/>
      <c r="J25" s="4">
        <f t="shared" si="4"/>
        <v>1499.6699999999983</v>
      </c>
    </row>
    <row r="26" spans="4:15" ht="15" thickBot="1" x14ac:dyDescent="0.35">
      <c r="D26" s="5">
        <v>45689</v>
      </c>
      <c r="E26" s="4">
        <f t="shared" si="2"/>
        <v>32887.5</v>
      </c>
      <c r="F26" s="4">
        <f t="shared" si="3"/>
        <v>34387.17</v>
      </c>
      <c r="G26" s="4"/>
      <c r="H26" s="4"/>
      <c r="I26" s="4"/>
      <c r="J26" s="4">
        <f t="shared" si="4"/>
        <v>1499.6699999999983</v>
      </c>
    </row>
    <row r="27" spans="4:15" ht="15" thickBot="1" x14ac:dyDescent="0.35">
      <c r="D27" s="5">
        <v>45717</v>
      </c>
      <c r="E27" s="4">
        <f t="shared" si="2"/>
        <v>32887.5</v>
      </c>
      <c r="F27" s="4">
        <f t="shared" si="3"/>
        <v>34387.17</v>
      </c>
      <c r="G27" s="4"/>
      <c r="H27" s="4"/>
      <c r="I27" s="4"/>
      <c r="J27" s="4">
        <f t="shared" ref="J27" si="5">F27-E27</f>
        <v>1499.6699999999983</v>
      </c>
    </row>
    <row r="28" spans="4:15" ht="15" thickBot="1" x14ac:dyDescent="0.35">
      <c r="D28" s="48" t="s">
        <v>1</v>
      </c>
      <c r="E28" s="49"/>
      <c r="F28" s="56"/>
      <c r="G28" s="18"/>
      <c r="H28" s="18"/>
      <c r="I28" s="18"/>
      <c r="J28" s="24">
        <f>SUM(J14:J27)</f>
        <v>20620.459999999977</v>
      </c>
    </row>
    <row r="29" spans="4:15" ht="15" thickBot="1" x14ac:dyDescent="0.35">
      <c r="D29" s="53" t="s">
        <v>26</v>
      </c>
      <c r="E29" s="54"/>
      <c r="F29" s="54"/>
      <c r="G29" s="54"/>
      <c r="H29" s="54"/>
      <c r="I29" s="54"/>
      <c r="J29" s="55"/>
    </row>
    <row r="30" spans="4:15" ht="59.25" customHeight="1" thickBot="1" x14ac:dyDescent="0.35">
      <c r="D30" s="1" t="s">
        <v>2</v>
      </c>
      <c r="E30" s="2" t="s">
        <v>9</v>
      </c>
      <c r="F30" s="2" t="s">
        <v>10</v>
      </c>
      <c r="G30" s="2"/>
      <c r="H30" s="2"/>
      <c r="I30" s="2"/>
      <c r="J30" s="2" t="s">
        <v>7</v>
      </c>
    </row>
    <row r="31" spans="4:15" ht="20.399999999999999" customHeight="1" thickBot="1" x14ac:dyDescent="0.35">
      <c r="D31" s="28">
        <v>45748</v>
      </c>
      <c r="E31" s="4">
        <f t="shared" ref="E31:E33" si="6">TRUNC($H$7/12,2)</f>
        <v>32887.5</v>
      </c>
      <c r="F31" s="4">
        <f t="shared" ref="F31:F33" si="7">TRUNC($I$7/12,2)</f>
        <v>34387.17</v>
      </c>
      <c r="G31" s="4"/>
      <c r="H31" s="4"/>
      <c r="I31" s="27"/>
      <c r="J31" s="4">
        <f t="shared" ref="J31:J33" si="8">F31-E31</f>
        <v>1499.6699999999983</v>
      </c>
    </row>
    <row r="32" spans="4:15" ht="16.2" customHeight="1" thickBot="1" x14ac:dyDescent="0.35">
      <c r="D32" s="28">
        <v>45778</v>
      </c>
      <c r="E32" s="4">
        <f t="shared" si="6"/>
        <v>32887.5</v>
      </c>
      <c r="F32" s="4">
        <f t="shared" si="7"/>
        <v>34387.17</v>
      </c>
      <c r="G32" s="4"/>
      <c r="H32" s="4"/>
      <c r="I32" s="26"/>
      <c r="J32" s="4">
        <f t="shared" si="8"/>
        <v>1499.6699999999983</v>
      </c>
    </row>
    <row r="33" spans="4:10" ht="16.2" customHeight="1" thickBot="1" x14ac:dyDescent="0.35">
      <c r="D33" s="28">
        <v>45809</v>
      </c>
      <c r="E33" s="4">
        <f t="shared" si="6"/>
        <v>32887.5</v>
      </c>
      <c r="F33" s="4">
        <f t="shared" si="7"/>
        <v>34387.17</v>
      </c>
      <c r="G33" s="4"/>
      <c r="H33" s="4"/>
      <c r="I33" s="26"/>
      <c r="J33" s="4">
        <f t="shared" si="8"/>
        <v>1499.6699999999983</v>
      </c>
    </row>
    <row r="34" spans="4:10" ht="15" customHeight="1" thickBot="1" x14ac:dyDescent="0.35">
      <c r="D34" s="48" t="s">
        <v>3</v>
      </c>
      <c r="E34" s="49"/>
      <c r="F34" s="49"/>
      <c r="G34" s="18"/>
      <c r="H34" s="18"/>
      <c r="I34" s="29"/>
      <c r="J34" s="6">
        <f>SUM(J31:J33)</f>
        <v>4499.0099999999948</v>
      </c>
    </row>
    <row r="35" spans="4:10" ht="15" customHeight="1" thickBot="1" x14ac:dyDescent="0.35">
      <c r="D35" s="48" t="s">
        <v>4</v>
      </c>
      <c r="E35" s="49"/>
      <c r="F35" s="49"/>
      <c r="G35" s="18"/>
      <c r="H35" s="18"/>
      <c r="I35" s="29"/>
      <c r="J35" s="6">
        <f>J34+J28</f>
        <v>25119.469999999972</v>
      </c>
    </row>
    <row r="36" spans="4:10" ht="15" customHeight="1" thickBot="1" x14ac:dyDescent="0.35">
      <c r="D36" s="48" t="s">
        <v>5</v>
      </c>
      <c r="E36" s="49"/>
      <c r="F36" s="49"/>
      <c r="G36" s="18"/>
      <c r="H36" s="18"/>
      <c r="I36" s="29"/>
      <c r="J36" s="6">
        <f>H7</f>
        <v>394650</v>
      </c>
    </row>
    <row r="37" spans="4:10" ht="15" customHeight="1" thickBot="1" x14ac:dyDescent="0.35">
      <c r="D37" s="48" t="s">
        <v>6</v>
      </c>
      <c r="E37" s="49"/>
      <c r="F37" s="49"/>
      <c r="G37" s="25"/>
      <c r="H37" s="25"/>
      <c r="I37" s="30"/>
      <c r="J37" s="6">
        <f>J35+J36</f>
        <v>419769.47</v>
      </c>
    </row>
    <row r="38" spans="4:10" ht="15" customHeight="1" thickBot="1" x14ac:dyDescent="0.35">
      <c r="D38" s="48" t="s">
        <v>8</v>
      </c>
      <c r="E38" s="49"/>
      <c r="F38" s="49"/>
      <c r="G38" s="18"/>
      <c r="H38" s="18"/>
      <c r="I38" s="29"/>
      <c r="J38" s="6">
        <f>I7</f>
        <v>412646.04</v>
      </c>
    </row>
    <row r="39" spans="4:10" ht="7.5" customHeight="1" x14ac:dyDescent="0.3"/>
  </sheetData>
  <mergeCells count="11">
    <mergeCell ref="D1:J1"/>
    <mergeCell ref="D37:F37"/>
    <mergeCell ref="D34:F34"/>
    <mergeCell ref="D38:F38"/>
    <mergeCell ref="D36:F36"/>
    <mergeCell ref="D35:F35"/>
    <mergeCell ref="D11:J11"/>
    <mergeCell ref="D12:J12"/>
    <mergeCell ref="D28:F28"/>
    <mergeCell ref="D29:J29"/>
    <mergeCell ref="D3:D6"/>
  </mergeCells>
  <phoneticPr fontId="8" type="noConversion"/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Simone Gesser</dc:creator>
  <cp:keywords/>
  <dc:description/>
  <cp:lastModifiedBy>Simone Gesser</cp:lastModifiedBy>
  <cp:revision/>
  <dcterms:created xsi:type="dcterms:W3CDTF">2016-08-05T13:50:08Z</dcterms:created>
  <dcterms:modified xsi:type="dcterms:W3CDTF">2025-04-11T18:01:15Z</dcterms:modified>
  <cp:category/>
  <cp:contentStatus/>
</cp:coreProperties>
</file>