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ac-my.sharepoint.com/personal/levi_souza_anac_gov_br/Documents/Documentos/BSB/reajuste/clima top/"/>
    </mc:Choice>
  </mc:AlternateContent>
  <xr:revisionPtr revIDLastSave="76" documentId="8_{9C5AC96A-DF47-4A73-B674-AF8CECE3D46B}" xr6:coauthVersionLast="47" xr6:coauthVersionMax="47" xr10:uidLastSave="{24CC488F-D9D4-4599-B412-99866CC67BBE}"/>
  <bookViews>
    <workbookView xWindow="-110" yWindow="-110" windowWidth="19420" windowHeight="10300" activeTab="1" xr2:uid="{8474DDAA-5900-4D68-8DC7-BB8D18CC97ED}"/>
  </bookViews>
  <sheets>
    <sheet name="1º reajuste" sheetId="1" r:id="rId1"/>
    <sheet name="efeitos financeiro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2" l="1"/>
  <c r="D20" i="2"/>
  <c r="C19" i="2"/>
  <c r="C9" i="2"/>
  <c r="C11" i="2"/>
  <c r="C10" i="2"/>
  <c r="C12" i="2"/>
  <c r="C14" i="2"/>
  <c r="C16" i="2"/>
  <c r="C18" i="2"/>
  <c r="C8" i="2"/>
  <c r="D8" i="2" s="1"/>
  <c r="D7" i="2"/>
  <c r="D6" i="2"/>
  <c r="D10" i="2"/>
  <c r="D12" i="2"/>
  <c r="D14" i="2"/>
  <c r="D16" i="2"/>
  <c r="D18" i="2"/>
  <c r="C6" i="2"/>
  <c r="C5" i="2" s="1"/>
  <c r="D5" i="2" s="1"/>
  <c r="B6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5" i="2"/>
  <c r="G10" i="1"/>
  <c r="H7" i="1"/>
  <c r="G7" i="1"/>
  <c r="H4" i="1"/>
  <c r="H11" i="1" s="1"/>
  <c r="G5" i="1"/>
  <c r="G6" i="1"/>
  <c r="G4" i="1"/>
  <c r="H5" i="1"/>
  <c r="H6" i="1"/>
  <c r="E10" i="1"/>
  <c r="F7" i="1"/>
  <c r="F5" i="1"/>
  <c r="F6" i="1"/>
  <c r="F4" i="1"/>
  <c r="C13" i="2" l="1"/>
  <c r="D11" i="2"/>
  <c r="D9" i="2"/>
  <c r="D13" i="2" l="1"/>
  <c r="C15" i="2"/>
  <c r="C17" i="2" l="1"/>
  <c r="D15" i="2"/>
  <c r="D19" i="2" l="1"/>
  <c r="D17" i="2"/>
</calcChain>
</file>

<file path=xl/sharedStrings.xml><?xml version="1.0" encoding="utf-8"?>
<sst xmlns="http://schemas.openxmlformats.org/spreadsheetml/2006/main" count="35" uniqueCount="33">
  <si>
    <t>Subitem</t>
  </si>
  <si>
    <t>Descrição / Especificação</t>
  </si>
  <si>
    <t>Unidade de Medida</t>
  </si>
  <si>
    <t>Quantidade</t>
  </si>
  <si>
    <t>Valor Unitário (R$)</t>
  </si>
  <si>
    <t>Valor Total (R$)</t>
  </si>
  <si>
    <t>1.1</t>
  </si>
  <si>
    <t>Elaboração e Implantação do Plano de Manutenção, Operação e Controle – PMOC, com a identificação a descrição das atividades a serem executadas, conforme ABNT NBR 13.971 /97, Portaria 3523/1998 do Ministério da Saúde e Resolução 09/2003 da Anvisa.</t>
  </si>
  <si>
    <t>Serviço</t>
  </si>
  <si>
    <t>1.2</t>
  </si>
  <si>
    <t>Prestação de serviços de manutenção preventiva e corretiva do sistema de climatização do tipo VRF, com fornecimento de componentes, acessórios e materiais de insumos, bem como a avaliação periódica da qualidade do ar.</t>
  </si>
  <si>
    <t>Meses</t>
  </si>
  <si>
    <t>1.3</t>
  </si>
  <si>
    <t>Prestação de serviços de remanejamento e instalação de equipamentos de ar condicionado.</t>
  </si>
  <si>
    <t>1.4</t>
  </si>
  <si>
    <t>Fornecimento de Peças</t>
  </si>
  <si>
    <t>de reposição – ITEM DE VALOR FIXO</t>
  </si>
  <si>
    <t>Fornecimento sob demanda</t>
  </si>
  <si>
    <t>Valor Total para o item 1</t>
  </si>
  <si>
    <t>valor reajustado</t>
  </si>
  <si>
    <t>ipca/ibge</t>
  </si>
  <si>
    <t>valor reajustado (R$)</t>
  </si>
  <si>
    <t>garantia</t>
  </si>
  <si>
    <t>1º reajuste</t>
  </si>
  <si>
    <t>data</t>
  </si>
  <si>
    <t>valor atual</t>
  </si>
  <si>
    <t>diferença</t>
  </si>
  <si>
    <t>data da proposta</t>
  </si>
  <si>
    <t>Assinatura contrato</t>
  </si>
  <si>
    <t>28/6 a 30/6</t>
  </si>
  <si>
    <t>valor retroativo</t>
  </si>
  <si>
    <t>valor ordinário</t>
  </si>
  <si>
    <t>valor do 1º apostilamento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</si>
</sst>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3" formatCode="_-* #,##0.00_-;\-* #,##0.00_-;_-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6"/>
      <color rgb="FF000000"/>
      <name val="Verdana"/>
      <family val="2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8" fontId="0" fillId="0" borderId="0" xfId="0" applyNumberFormat="1"/>
    <xf numFmtId="0" fontId="0" fillId="0" borderId="5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0" fillId="0" borderId="0" xfId="0" applyAlignment="1">
      <alignment horizontal="center"/>
    </xf>
    <xf numFmtId="8" fontId="3" fillId="0" borderId="0" xfId="0" applyNumberFormat="1" applyFont="1" applyBorder="1" applyAlignment="1">
      <alignment vertical="center" wrapText="1"/>
    </xf>
    <xf numFmtId="8" fontId="3" fillId="0" borderId="21" xfId="0" applyNumberFormat="1" applyFont="1" applyBorder="1" applyAlignment="1">
      <alignment vertical="center" wrapText="1"/>
    </xf>
    <xf numFmtId="8" fontId="3" fillId="0" borderId="23" xfId="0" applyNumberFormat="1" applyFont="1" applyBorder="1" applyAlignment="1">
      <alignment vertical="center" wrapText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43" fontId="0" fillId="2" borderId="19" xfId="1" applyFont="1" applyFill="1" applyBorder="1" applyAlignment="1">
      <alignment horizontal="center" vertical="center" wrapText="1"/>
    </xf>
    <xf numFmtId="43" fontId="0" fillId="2" borderId="15" xfId="1" applyFont="1" applyFill="1" applyBorder="1" applyAlignment="1">
      <alignment horizontal="center" vertical="center"/>
    </xf>
    <xf numFmtId="43" fontId="0" fillId="2" borderId="14" xfId="1" applyFont="1" applyFill="1" applyBorder="1" applyAlignment="1">
      <alignment horizontal="center" vertical="center" wrapText="1"/>
    </xf>
    <xf numFmtId="43" fontId="0" fillId="2" borderId="17" xfId="1" applyFont="1" applyFill="1" applyBorder="1" applyAlignment="1">
      <alignment horizontal="center" vertical="center"/>
    </xf>
    <xf numFmtId="43" fontId="0" fillId="2" borderId="20" xfId="1" applyFont="1" applyFill="1" applyBorder="1" applyAlignment="1">
      <alignment horizontal="center" vertical="center" wrapText="1"/>
    </xf>
    <xf numFmtId="43" fontId="0" fillId="2" borderId="14" xfId="1" applyFont="1" applyFill="1" applyBorder="1" applyAlignment="1">
      <alignment horizontal="center" vertical="center"/>
    </xf>
    <xf numFmtId="43" fontId="0" fillId="2" borderId="19" xfId="1" applyFont="1" applyFill="1" applyBorder="1" applyAlignment="1">
      <alignment horizontal="center" vertical="center" wrapText="1"/>
    </xf>
    <xf numFmtId="43" fontId="0" fillId="2" borderId="18" xfId="1" applyFont="1" applyFill="1" applyBorder="1" applyAlignment="1">
      <alignment horizontal="center" vertical="center"/>
    </xf>
    <xf numFmtId="43" fontId="0" fillId="2" borderId="20" xfId="1" applyFont="1" applyFill="1" applyBorder="1" applyAlignment="1">
      <alignment horizontal="center" vertical="center" wrapText="1"/>
    </xf>
    <xf numFmtId="43" fontId="0" fillId="2" borderId="16" xfId="1" applyFont="1" applyFill="1" applyBorder="1" applyAlignment="1">
      <alignment horizontal="center" vertical="center"/>
    </xf>
    <xf numFmtId="43" fontId="0" fillId="2" borderId="17" xfId="1" applyFont="1" applyFill="1" applyBorder="1" applyAlignment="1">
      <alignment horizontal="center" vertical="center"/>
    </xf>
    <xf numFmtId="8" fontId="3" fillId="2" borderId="21" xfId="0" applyNumberFormat="1" applyFont="1" applyFill="1" applyBorder="1" applyAlignment="1">
      <alignment horizontal="right" vertical="center" wrapText="1"/>
    </xf>
    <xf numFmtId="8" fontId="0" fillId="2" borderId="0" xfId="0" applyNumberFormat="1" applyFill="1" applyAlignment="1">
      <alignment horizontal="right"/>
    </xf>
    <xf numFmtId="8" fontId="3" fillId="2" borderId="22" xfId="0" applyNumberFormat="1" applyFont="1" applyFill="1" applyBorder="1" applyAlignment="1">
      <alignment horizontal="right" vertical="center" wrapText="1"/>
    </xf>
    <xf numFmtId="14" fontId="0" fillId="0" borderId="0" xfId="0" applyNumberFormat="1"/>
    <xf numFmtId="17" fontId="0" fillId="0" borderId="0" xfId="0" applyNumberFormat="1"/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8" fontId="4" fillId="3" borderId="0" xfId="0" applyNumberFormat="1" applyFont="1" applyFill="1"/>
    <xf numFmtId="0" fontId="6" fillId="4" borderId="0" xfId="0" applyFont="1" applyFill="1" applyAlignment="1">
      <alignment horizontal="center"/>
    </xf>
    <xf numFmtId="8" fontId="7" fillId="4" borderId="0" xfId="0" applyNumberFormat="1" applyFont="1" applyFill="1"/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" fontId="0" fillId="0" borderId="8" xfId="0" applyNumberFormat="1" applyBorder="1" applyAlignment="1">
      <alignment horizontal="center" vertical="center" wrapText="1"/>
    </xf>
    <xf numFmtId="4" fontId="0" fillId="0" borderId="12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5" xfId="0" applyNumberFormat="1" applyBorder="1" applyAlignment="1">
      <alignment horizontal="center" vertical="center" wrapText="1"/>
    </xf>
    <xf numFmtId="4" fontId="0" fillId="0" borderId="1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E0198-BCD3-40F0-A46D-20C030DFC217}">
  <dimension ref="A1:I11"/>
  <sheetViews>
    <sheetView showGridLines="0" zoomScale="80" zoomScaleNormal="80" workbookViewId="0">
      <selection sqref="A1:H11"/>
    </sheetView>
  </sheetViews>
  <sheetFormatPr defaultRowHeight="14.5" x14ac:dyDescent="0.35"/>
  <cols>
    <col min="1" max="1" width="12.81640625" customWidth="1"/>
    <col min="2" max="2" width="50.81640625" customWidth="1"/>
    <col min="3" max="3" width="17.453125" customWidth="1"/>
    <col min="4" max="4" width="11.90625" customWidth="1"/>
    <col min="5" max="5" width="12.90625" customWidth="1"/>
    <col min="6" max="7" width="14.54296875" customWidth="1"/>
    <col min="8" max="8" width="21" customWidth="1"/>
  </cols>
  <sheetData>
    <row r="1" spans="1:9" x14ac:dyDescent="0.35">
      <c r="G1" s="16" t="s">
        <v>23</v>
      </c>
      <c r="H1" s="16"/>
    </row>
    <row r="2" spans="1:9" ht="15" thickBot="1" x14ac:dyDescent="0.4">
      <c r="G2" s="17" t="s">
        <v>20</v>
      </c>
      <c r="H2" s="18">
        <v>1.0531964</v>
      </c>
    </row>
    <row r="3" spans="1:9" ht="29.5" thickBot="1" x14ac:dyDescent="0.4">
      <c r="A3" s="1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19" t="s">
        <v>4</v>
      </c>
      <c r="H3" s="19" t="s">
        <v>21</v>
      </c>
    </row>
    <row r="4" spans="1:9" ht="73" thickBot="1" x14ac:dyDescent="0.4">
      <c r="A4" s="3" t="s">
        <v>6</v>
      </c>
      <c r="B4" s="4" t="s">
        <v>7</v>
      </c>
      <c r="C4" s="4" t="s">
        <v>8</v>
      </c>
      <c r="D4" s="41">
        <v>1</v>
      </c>
      <c r="E4" s="41">
        <v>800</v>
      </c>
      <c r="F4" s="42">
        <f>E4*D4</f>
        <v>800</v>
      </c>
      <c r="G4" s="20">
        <f>E4*$H$2</f>
        <v>842.55712000000005</v>
      </c>
      <c r="H4" s="21">
        <f>G4*D4</f>
        <v>842.55712000000005</v>
      </c>
    </row>
    <row r="5" spans="1:9" ht="58.5" thickBot="1" x14ac:dyDescent="0.4">
      <c r="A5" s="3" t="s">
        <v>9</v>
      </c>
      <c r="B5" s="4" t="s">
        <v>10</v>
      </c>
      <c r="C5" s="4" t="s">
        <v>11</v>
      </c>
      <c r="D5" s="41">
        <v>12</v>
      </c>
      <c r="E5" s="43">
        <v>2350</v>
      </c>
      <c r="F5" s="42">
        <f t="shared" ref="F5:F6" si="0">E5*D5</f>
        <v>28200</v>
      </c>
      <c r="G5" s="22">
        <f t="shared" ref="G5:G9" si="1">E5*$H$2</f>
        <v>2475.01154</v>
      </c>
      <c r="H5" s="23">
        <f>F5*$H$2</f>
        <v>29700.138480000001</v>
      </c>
    </row>
    <row r="6" spans="1:9" ht="29.5" thickBot="1" x14ac:dyDescent="0.4">
      <c r="A6" s="3" t="s">
        <v>12</v>
      </c>
      <c r="B6" s="4" t="s">
        <v>13</v>
      </c>
      <c r="C6" s="4" t="s">
        <v>8</v>
      </c>
      <c r="D6" s="41">
        <v>4</v>
      </c>
      <c r="E6" s="41">
        <v>90</v>
      </c>
      <c r="F6" s="42">
        <f t="shared" si="0"/>
        <v>360</v>
      </c>
      <c r="G6" s="24">
        <f t="shared" si="1"/>
        <v>94.787676000000005</v>
      </c>
      <c r="H6" s="25">
        <f>F6*$H$2</f>
        <v>379.15070400000002</v>
      </c>
    </row>
    <row r="7" spans="1:9" x14ac:dyDescent="0.35">
      <c r="A7" s="8" t="s">
        <v>14</v>
      </c>
      <c r="B7" s="5" t="s">
        <v>15</v>
      </c>
      <c r="C7" s="8" t="s">
        <v>17</v>
      </c>
      <c r="D7" s="44">
        <v>1</v>
      </c>
      <c r="E7" s="45">
        <v>25634.57</v>
      </c>
      <c r="F7" s="46">
        <f>E7*D7</f>
        <v>25634.57</v>
      </c>
      <c r="G7" s="26">
        <f>E7*$H$2</f>
        <v>26998.236839548001</v>
      </c>
      <c r="H7" s="27">
        <f>G7*D7</f>
        <v>26998.236839548001</v>
      </c>
    </row>
    <row r="8" spans="1:9" x14ac:dyDescent="0.35">
      <c r="A8" s="7"/>
      <c r="B8" s="5"/>
      <c r="C8" s="7"/>
      <c r="D8" s="47"/>
      <c r="E8" s="48"/>
      <c r="F8" s="49"/>
      <c r="G8" s="28"/>
      <c r="H8" s="29"/>
    </row>
    <row r="9" spans="1:9" ht="15" thickBot="1" x14ac:dyDescent="0.4">
      <c r="A9" s="9"/>
      <c r="B9" s="4" t="s">
        <v>16</v>
      </c>
      <c r="C9" s="9"/>
      <c r="D9" s="50"/>
      <c r="E9" s="48"/>
      <c r="F9" s="49"/>
      <c r="G9" s="28"/>
      <c r="H9" s="30"/>
    </row>
    <row r="10" spans="1:9" ht="15" thickBot="1" x14ac:dyDescent="0.4">
      <c r="A10" s="10" t="s">
        <v>18</v>
      </c>
      <c r="B10" s="11"/>
      <c r="C10" s="11"/>
      <c r="D10" s="11"/>
      <c r="E10" s="14">
        <f>SUM(F4:F9)</f>
        <v>54994.57</v>
      </c>
      <c r="F10" s="15"/>
      <c r="G10" s="31">
        <f>SUM(H4:H9)</f>
        <v>57920.083143548007</v>
      </c>
      <c r="H10" s="33"/>
      <c r="I10" s="13"/>
    </row>
    <row r="11" spans="1:9" x14ac:dyDescent="0.35">
      <c r="G11" s="17" t="s">
        <v>22</v>
      </c>
      <c r="H11" s="32">
        <f>5%*H10</f>
        <v>2896.0041571774004</v>
      </c>
    </row>
  </sheetData>
  <mergeCells count="11">
    <mergeCell ref="H7:H9"/>
    <mergeCell ref="G7:G9"/>
    <mergeCell ref="G10:H10"/>
    <mergeCell ref="G1:H1"/>
    <mergeCell ref="A7:A9"/>
    <mergeCell ref="C7:C9"/>
    <mergeCell ref="D7:D9"/>
    <mergeCell ref="E7:E9"/>
    <mergeCell ref="F7:F9"/>
    <mergeCell ref="A10:D10"/>
    <mergeCell ref="E10:F10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B65F4-8604-485D-91BA-4E778389B118}">
  <dimension ref="A1:D21"/>
  <sheetViews>
    <sheetView showGridLines="0" tabSelected="1" workbookViewId="0">
      <selection activeCell="J13" sqref="J13"/>
    </sheetView>
  </sheetViews>
  <sheetFormatPr defaultRowHeight="14.5" x14ac:dyDescent="0.35"/>
  <cols>
    <col min="1" max="1" width="10.08984375" bestFit="1" customWidth="1"/>
    <col min="2" max="2" width="11.90625" customWidth="1"/>
    <col min="3" max="3" width="13.81640625" bestFit="1" customWidth="1"/>
    <col min="4" max="4" width="11" bestFit="1" customWidth="1"/>
  </cols>
  <sheetData>
    <row r="1" spans="1:4" x14ac:dyDescent="0.35">
      <c r="A1" s="12" t="s">
        <v>27</v>
      </c>
      <c r="B1" s="12"/>
      <c r="C1" s="34">
        <v>45470</v>
      </c>
    </row>
    <row r="2" spans="1:4" x14ac:dyDescent="0.35">
      <c r="A2" s="12" t="s">
        <v>28</v>
      </c>
      <c r="B2" s="12"/>
      <c r="C2" s="34">
        <v>45485</v>
      </c>
    </row>
    <row r="4" spans="1:4" x14ac:dyDescent="0.35">
      <c r="A4" s="36" t="s">
        <v>24</v>
      </c>
      <c r="B4" s="36" t="s">
        <v>25</v>
      </c>
      <c r="C4" s="36" t="s">
        <v>19</v>
      </c>
      <c r="D4" s="36" t="s">
        <v>26</v>
      </c>
    </row>
    <row r="5" spans="1:4" x14ac:dyDescent="0.35">
      <c r="A5" s="34" t="s">
        <v>29</v>
      </c>
      <c r="B5" s="6">
        <f>('1º reajuste'!E10/12)/30*3</f>
        <v>458.28808333333336</v>
      </c>
      <c r="C5" s="6">
        <f>C6/30*3</f>
        <v>482.66735952956668</v>
      </c>
      <c r="D5" s="6">
        <f>C5-B5</f>
        <v>24.37927619623332</v>
      </c>
    </row>
    <row r="6" spans="1:4" x14ac:dyDescent="0.35">
      <c r="A6" s="35">
        <v>45839</v>
      </c>
      <c r="B6" s="6">
        <f>'1º reajuste'!E10/12</f>
        <v>4582.8808333333336</v>
      </c>
      <c r="C6" s="6">
        <f>'1º reajuste'!G10/12</f>
        <v>4826.6735952956669</v>
      </c>
      <c r="D6" s="6">
        <f t="shared" ref="D6:D19" si="0">C6-B6</f>
        <v>243.79276196233332</v>
      </c>
    </row>
    <row r="7" spans="1:4" x14ac:dyDescent="0.35">
      <c r="A7" s="39" t="s">
        <v>30</v>
      </c>
      <c r="B7" s="39"/>
      <c r="C7" s="39"/>
      <c r="D7" s="40">
        <f>SUM(D5:D6)</f>
        <v>268.17203815856664</v>
      </c>
    </row>
    <row r="8" spans="1:4" x14ac:dyDescent="0.35">
      <c r="A8" s="35">
        <v>45870</v>
      </c>
      <c r="B8" s="6">
        <f>B6</f>
        <v>4582.8808333333336</v>
      </c>
      <c r="C8" s="6">
        <f>C6</f>
        <v>4826.6735952956669</v>
      </c>
      <c r="D8" s="6">
        <f t="shared" si="0"/>
        <v>243.79276196233332</v>
      </c>
    </row>
    <row r="9" spans="1:4" x14ac:dyDescent="0.35">
      <c r="A9" s="35">
        <v>45901</v>
      </c>
      <c r="B9" s="6">
        <f t="shared" ref="B9:B18" si="1">B8</f>
        <v>4582.8808333333336</v>
      </c>
      <c r="C9" s="6">
        <f>C8</f>
        <v>4826.6735952956669</v>
      </c>
      <c r="D9" s="6">
        <f t="shared" si="0"/>
        <v>243.79276196233332</v>
      </c>
    </row>
    <row r="10" spans="1:4" x14ac:dyDescent="0.35">
      <c r="A10" s="35">
        <v>45931</v>
      </c>
      <c r="B10" s="6">
        <f t="shared" si="1"/>
        <v>4582.8808333333336</v>
      </c>
      <c r="C10" s="6">
        <f t="shared" ref="C9:C19" si="2">C8</f>
        <v>4826.6735952956669</v>
      </c>
      <c r="D10" s="6">
        <f t="shared" si="0"/>
        <v>243.79276196233332</v>
      </c>
    </row>
    <row r="11" spans="1:4" x14ac:dyDescent="0.35">
      <c r="A11" s="35">
        <v>45962</v>
      </c>
      <c r="B11" s="6">
        <f t="shared" si="1"/>
        <v>4582.8808333333336</v>
      </c>
      <c r="C11" s="6">
        <f t="shared" si="2"/>
        <v>4826.6735952956669</v>
      </c>
      <c r="D11" s="6">
        <f t="shared" si="0"/>
        <v>243.79276196233332</v>
      </c>
    </row>
    <row r="12" spans="1:4" x14ac:dyDescent="0.35">
      <c r="A12" s="35">
        <v>45992</v>
      </c>
      <c r="B12" s="6">
        <f t="shared" si="1"/>
        <v>4582.8808333333336</v>
      </c>
      <c r="C12" s="6">
        <f t="shared" si="2"/>
        <v>4826.6735952956669</v>
      </c>
      <c r="D12" s="6">
        <f t="shared" si="0"/>
        <v>243.79276196233332</v>
      </c>
    </row>
    <row r="13" spans="1:4" x14ac:dyDescent="0.35">
      <c r="A13" s="35">
        <v>46023</v>
      </c>
      <c r="B13" s="6">
        <f t="shared" si="1"/>
        <v>4582.8808333333336</v>
      </c>
      <c r="C13" s="6">
        <f t="shared" si="2"/>
        <v>4826.6735952956669</v>
      </c>
      <c r="D13" s="6">
        <f t="shared" si="0"/>
        <v>243.79276196233332</v>
      </c>
    </row>
    <row r="14" spans="1:4" x14ac:dyDescent="0.35">
      <c r="A14" s="35">
        <v>46054</v>
      </c>
      <c r="B14" s="6">
        <f t="shared" si="1"/>
        <v>4582.8808333333336</v>
      </c>
      <c r="C14" s="6">
        <f t="shared" si="2"/>
        <v>4826.6735952956669</v>
      </c>
      <c r="D14" s="6">
        <f t="shared" si="0"/>
        <v>243.79276196233332</v>
      </c>
    </row>
    <row r="15" spans="1:4" x14ac:dyDescent="0.35">
      <c r="A15" s="35">
        <v>46082</v>
      </c>
      <c r="B15" s="6">
        <f t="shared" si="1"/>
        <v>4582.8808333333336</v>
      </c>
      <c r="C15" s="6">
        <f t="shared" si="2"/>
        <v>4826.6735952956669</v>
      </c>
      <c r="D15" s="6">
        <f t="shared" si="0"/>
        <v>243.79276196233332</v>
      </c>
    </row>
    <row r="16" spans="1:4" x14ac:dyDescent="0.35">
      <c r="A16" s="35">
        <v>46113</v>
      </c>
      <c r="B16" s="6">
        <f t="shared" si="1"/>
        <v>4582.8808333333336</v>
      </c>
      <c r="C16" s="6">
        <f t="shared" si="2"/>
        <v>4826.6735952956669</v>
      </c>
      <c r="D16" s="6">
        <f t="shared" si="0"/>
        <v>243.79276196233332</v>
      </c>
    </row>
    <row r="17" spans="1:4" x14ac:dyDescent="0.35">
      <c r="A17" s="35">
        <v>46143</v>
      </c>
      <c r="B17" s="6">
        <f t="shared" si="1"/>
        <v>4582.8808333333336</v>
      </c>
      <c r="C17" s="6">
        <f t="shared" si="2"/>
        <v>4826.6735952956669</v>
      </c>
      <c r="D17" s="6">
        <f t="shared" si="0"/>
        <v>243.79276196233332</v>
      </c>
    </row>
    <row r="18" spans="1:4" x14ac:dyDescent="0.35">
      <c r="A18" s="35">
        <v>46174</v>
      </c>
      <c r="B18" s="6">
        <f t="shared" si="1"/>
        <v>4582.8808333333336</v>
      </c>
      <c r="C18" s="6">
        <f t="shared" si="2"/>
        <v>4826.6735952956669</v>
      </c>
      <c r="D18" s="6">
        <f t="shared" si="0"/>
        <v>243.79276196233332</v>
      </c>
    </row>
    <row r="19" spans="1:4" x14ac:dyDescent="0.35">
      <c r="A19" s="34">
        <v>46215</v>
      </c>
      <c r="B19" s="6">
        <f>B18/30*12</f>
        <v>1833.1523333333334</v>
      </c>
      <c r="C19" s="6">
        <f>C17/30*12</f>
        <v>1930.6694381182667</v>
      </c>
      <c r="D19" s="6">
        <f t="shared" si="0"/>
        <v>97.517104784933281</v>
      </c>
    </row>
    <row r="20" spans="1:4" x14ac:dyDescent="0.35">
      <c r="A20" s="39" t="s">
        <v>31</v>
      </c>
      <c r="B20" s="39"/>
      <c r="C20" s="39"/>
      <c r="D20" s="40">
        <f>SUM(D8:D19)</f>
        <v>2779.2374863706</v>
      </c>
    </row>
    <row r="21" spans="1:4" x14ac:dyDescent="0.35">
      <c r="A21" s="37" t="s">
        <v>32</v>
      </c>
      <c r="B21" s="37"/>
      <c r="C21" s="37"/>
      <c r="D21" s="38">
        <f>D20+D7</f>
        <v>3047.4095245291664</v>
      </c>
    </row>
  </sheetData>
  <mergeCells count="5">
    <mergeCell ref="A1:B1"/>
    <mergeCell ref="A2:B2"/>
    <mergeCell ref="A7:C7"/>
    <mergeCell ref="A20:C20"/>
    <mergeCell ref="A21:C2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1º reajuste</vt:lpstr>
      <vt:lpstr>efeitos financeiros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Levi Fernandes de Souza</dc:creator>
  <cp:lastModifiedBy>Levi Fernandes de Souza</cp:lastModifiedBy>
  <dcterms:created xsi:type="dcterms:W3CDTF">2025-08-06T19:32:06Z</dcterms:created>
  <dcterms:modified xsi:type="dcterms:W3CDTF">2025-08-06T21:25:17Z</dcterms:modified>
</cp:coreProperties>
</file>