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esse\Downloads\"/>
    </mc:Choice>
  </mc:AlternateContent>
  <xr:revisionPtr revIDLastSave="0" documentId="13_ncr:1_{18C7BAFF-6742-45DC-BF8A-56FF65762804}" xr6:coauthVersionLast="47" xr6:coauthVersionMax="47" xr10:uidLastSave="{00000000-0000-0000-0000-000000000000}"/>
  <bookViews>
    <workbookView xWindow="-120" yWindow="-120" windowWidth="20730" windowHeight="11040" xr2:uid="{6FB54063-7760-4F6E-ACBE-A4313290FE50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" i="1" l="1"/>
  <c r="H28" i="1"/>
  <c r="J17" i="1"/>
  <c r="J18" i="1"/>
  <c r="J19" i="1"/>
  <c r="J20" i="1"/>
  <c r="J21" i="1"/>
  <c r="J22" i="1"/>
  <c r="J23" i="1"/>
  <c r="J24" i="1"/>
  <c r="J25" i="1"/>
  <c r="J26" i="1"/>
  <c r="J27" i="1"/>
  <c r="J16" i="1"/>
  <c r="J15" i="1"/>
  <c r="H17" i="1"/>
  <c r="H18" i="1"/>
  <c r="H19" i="1"/>
  <c r="H20" i="1"/>
  <c r="H21" i="1"/>
  <c r="H22" i="1"/>
  <c r="H23" i="1"/>
  <c r="H24" i="1"/>
  <c r="H25" i="1"/>
  <c r="H26" i="1"/>
  <c r="H27" i="1"/>
  <c r="H16" i="1"/>
  <c r="H15" i="1"/>
  <c r="K9" i="1"/>
  <c r="O9" i="1"/>
  <c r="O7" i="1"/>
  <c r="O8" i="1"/>
  <c r="N7" i="1"/>
  <c r="N8" i="1"/>
  <c r="N6" i="1"/>
  <c r="K7" i="1"/>
  <c r="K8" i="1"/>
  <c r="K6" i="1"/>
  <c r="O6" i="1"/>
  <c r="K15" i="1" l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 l="1"/>
</calcChain>
</file>

<file path=xl/sharedStrings.xml><?xml version="1.0" encoding="utf-8"?>
<sst xmlns="http://schemas.openxmlformats.org/spreadsheetml/2006/main" count="22" uniqueCount="22">
  <si>
    <t>Item</t>
  </si>
  <si>
    <t xml:space="preserve">Descrição </t>
  </si>
  <si>
    <t>QUANTIDADE DE APLICAÇÕES ANUAL</t>
  </si>
  <si>
    <t>VALOR UNITÁRIO</t>
  </si>
  <si>
    <t xml:space="preserve">Valor total </t>
  </si>
  <si>
    <t>IPCA</t>
  </si>
  <si>
    <t>Valor unitário (R$) Reajustado</t>
  </si>
  <si>
    <t>Valor Total  (R$) Reajustado</t>
  </si>
  <si>
    <t xml:space="preserve">Total </t>
  </si>
  <si>
    <t>IPCA -  junho/24  a maio/25  5,32%</t>
  </si>
  <si>
    <t>CRONOGRAMA FINANCEIRO -1º Termo de Apostilamento</t>
  </si>
  <si>
    <t>PERÍODO</t>
  </si>
  <si>
    <t>VALOR ANTIGO</t>
  </si>
  <si>
    <t>VALOR REAJUSTADO</t>
  </si>
  <si>
    <t>DIFERENÇA</t>
  </si>
  <si>
    <t>De 12/06/25</t>
  </si>
  <si>
    <t xml:space="preserve">Total para Apostilamento </t>
  </si>
  <si>
    <t>1º Termo de Apostilamento - Contrato 11/2023</t>
  </si>
  <si>
    <t>Controle sanitário integrado NURAC Recife (desinsetização, desratização e descupinização) - Av. Mal. Mascarenhas de Morais, 6333 - Imbiribeira, Recife - PE, 51210-001</t>
  </si>
  <si>
    <t>Controle sanitário integrado Regional São José dos Campos (desinsetização, desratização e descupinização) - R. Dr. Orlando Feirabend Filho, 230 - Parque Res. Aquarius, São José dos Campos - SP, 12246-190</t>
  </si>
  <si>
    <t>Controle sanitário integrado Regional São Paulo (desinsetização, desratização e descupinização) - R. Renascença, 112 - Vila Congonhas, São Paulo - SP, 04612-010</t>
  </si>
  <si>
    <t>Até dia 03/07/26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</si>
</sst>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164" formatCode="&quot;R$&quot;\ #,##0.00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4" fillId="0" borderId="0" xfId="0" applyFont="1"/>
    <xf numFmtId="0" fontId="3" fillId="0" borderId="0" xfId="0" applyFont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17" fontId="0" fillId="0" borderId="11" xfId="0" applyNumberFormat="1" applyBorder="1" applyAlignment="1">
      <alignment horizontal="center" vertical="center" wrapText="1"/>
    </xf>
    <xf numFmtId="8" fontId="0" fillId="0" borderId="12" xfId="0" applyNumberFormat="1" applyBorder="1" applyAlignment="1">
      <alignment horizontal="center" vertical="center"/>
    </xf>
    <xf numFmtId="8" fontId="0" fillId="0" borderId="13" xfId="0" applyNumberFormat="1" applyBorder="1" applyAlignment="1">
      <alignment horizontal="center" vertical="center"/>
    </xf>
    <xf numFmtId="17" fontId="0" fillId="0" borderId="11" xfId="0" applyNumberFormat="1" applyBorder="1" applyAlignment="1">
      <alignment horizontal="center" vertical="center"/>
    </xf>
    <xf numFmtId="8" fontId="1" fillId="0" borderId="16" xfId="0" applyNumberFormat="1" applyFont="1" applyBorder="1" applyAlignment="1">
      <alignment horizontal="center" vertical="center"/>
    </xf>
    <xf numFmtId="8" fontId="0" fillId="0" borderId="17" xfId="0" applyNumberFormat="1" applyBorder="1" applyAlignment="1">
      <alignment horizontal="center" vertical="center"/>
    </xf>
    <xf numFmtId="17" fontId="0" fillId="0" borderId="18" xfId="0" applyNumberFormat="1" applyBorder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8" fontId="0" fillId="0" borderId="9" xfId="0" applyNumberFormat="1" applyBorder="1" applyAlignment="1">
      <alignment horizontal="center" vertical="center"/>
    </xf>
    <xf numFmtId="2" fontId="3" fillId="0" borderId="25" xfId="0" applyNumberFormat="1" applyFont="1" applyBorder="1" applyAlignment="1">
      <alignment horizontal="center" vertical="center" wrapText="1"/>
    </xf>
    <xf numFmtId="4" fontId="3" fillId="0" borderId="28" xfId="0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1" xfId="0" applyBorder="1"/>
    <xf numFmtId="4" fontId="0" fillId="2" borderId="30" xfId="0" applyNumberForma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164" fontId="3" fillId="0" borderId="32" xfId="0" applyNumberFormat="1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8" fontId="3" fillId="0" borderId="25" xfId="0" applyNumberFormat="1" applyFont="1" applyBorder="1" applyAlignment="1">
      <alignment horizontal="center" vertical="center" wrapText="1"/>
    </xf>
    <xf numFmtId="8" fontId="3" fillId="0" borderId="27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C8FAD-8582-49EB-B4C3-A830B6BB89A0}">
  <dimension ref="E3:O29"/>
  <sheetViews>
    <sheetView tabSelected="1" topLeftCell="B3" workbookViewId="0">
      <selection activeCell="O23" sqref="O23"/>
    </sheetView>
  </sheetViews>
  <sheetFormatPr defaultRowHeight="15" x14ac:dyDescent="0.25"/>
  <cols>
    <col min="6" max="6" width="5.140625" customWidth="1"/>
    <col min="7" max="7" width="17.28515625" customWidth="1"/>
    <col min="8" max="8" width="22.85546875" customWidth="1"/>
    <col min="9" max="9" width="17.85546875" customWidth="1"/>
    <col min="10" max="10" width="19.140625" customWidth="1"/>
    <col min="11" max="11" width="13.7109375" customWidth="1"/>
    <col min="12" max="12" width="10.7109375" customWidth="1"/>
    <col min="14" max="14" width="15.7109375" customWidth="1"/>
    <col min="15" max="15" width="15" customWidth="1"/>
  </cols>
  <sheetData>
    <row r="3" spans="5:15" ht="15.75" thickBot="1" x14ac:dyDescent="0.3">
      <c r="E3" s="37" t="s">
        <v>17</v>
      </c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5:15" x14ac:dyDescent="0.25">
      <c r="E4" s="38" t="s">
        <v>0</v>
      </c>
      <c r="F4" s="40" t="s">
        <v>1</v>
      </c>
      <c r="G4" s="41"/>
      <c r="H4" s="42"/>
      <c r="I4" s="46" t="s">
        <v>2</v>
      </c>
      <c r="J4" s="46" t="s">
        <v>3</v>
      </c>
      <c r="K4" s="40" t="s">
        <v>4</v>
      </c>
      <c r="L4" s="42"/>
      <c r="M4" s="46" t="s">
        <v>5</v>
      </c>
      <c r="N4" s="48" t="s">
        <v>6</v>
      </c>
      <c r="O4" s="50" t="s">
        <v>7</v>
      </c>
    </row>
    <row r="5" spans="5:15" ht="15.75" thickBot="1" x14ac:dyDescent="0.3">
      <c r="E5" s="39"/>
      <c r="F5" s="43"/>
      <c r="G5" s="44"/>
      <c r="H5" s="45"/>
      <c r="I5" s="47"/>
      <c r="J5" s="47"/>
      <c r="K5" s="43"/>
      <c r="L5" s="45"/>
      <c r="M5" s="47"/>
      <c r="N5" s="49"/>
      <c r="O5" s="51"/>
    </row>
    <row r="6" spans="5:15" ht="104.25" customHeight="1" thickBot="1" x14ac:dyDescent="0.3">
      <c r="E6" s="13">
        <v>1</v>
      </c>
      <c r="F6" s="26" t="s">
        <v>18</v>
      </c>
      <c r="G6" s="27"/>
      <c r="H6" s="27"/>
      <c r="I6" s="14">
        <v>4</v>
      </c>
      <c r="J6" s="15">
        <v>999</v>
      </c>
      <c r="K6" s="28">
        <f>J6*I6</f>
        <v>3996</v>
      </c>
      <c r="L6" s="29"/>
      <c r="M6" s="16">
        <v>5.32</v>
      </c>
      <c r="N6" s="16">
        <f>ROUND((J6*M6%+J6),2)</f>
        <v>1052.1500000000001</v>
      </c>
      <c r="O6" s="17">
        <f>N6*I6</f>
        <v>4208.6000000000004</v>
      </c>
    </row>
    <row r="7" spans="5:15" ht="104.25" customHeight="1" thickBot="1" x14ac:dyDescent="0.3">
      <c r="E7" s="21">
        <v>2</v>
      </c>
      <c r="F7" s="36" t="s">
        <v>19</v>
      </c>
      <c r="G7" s="36"/>
      <c r="H7" s="36"/>
      <c r="I7" s="18">
        <v>2</v>
      </c>
      <c r="J7" s="7">
        <v>580</v>
      </c>
      <c r="K7" s="28">
        <f t="shared" ref="K7:K8" si="0">J7*I7</f>
        <v>1160</v>
      </c>
      <c r="L7" s="29"/>
      <c r="M7" s="16">
        <v>5.32</v>
      </c>
      <c r="N7" s="16">
        <f t="shared" ref="N7:N8" si="1">ROUND((J7*M7%+J7),2)</f>
        <v>610.86</v>
      </c>
      <c r="O7" s="17">
        <f t="shared" ref="O7:O8" si="2">N7*I7</f>
        <v>1221.72</v>
      </c>
    </row>
    <row r="8" spans="5:15" ht="104.25" customHeight="1" x14ac:dyDescent="0.25">
      <c r="E8" s="21">
        <v>3</v>
      </c>
      <c r="F8" s="36" t="s">
        <v>20</v>
      </c>
      <c r="G8" s="36"/>
      <c r="H8" s="36"/>
      <c r="I8" s="18">
        <v>2</v>
      </c>
      <c r="J8" s="7">
        <v>599</v>
      </c>
      <c r="K8" s="28">
        <f t="shared" si="0"/>
        <v>1198</v>
      </c>
      <c r="L8" s="29"/>
      <c r="M8" s="16">
        <v>5.32</v>
      </c>
      <c r="N8" s="16">
        <f t="shared" si="1"/>
        <v>630.87</v>
      </c>
      <c r="O8" s="17">
        <f t="shared" si="2"/>
        <v>1261.74</v>
      </c>
    </row>
    <row r="9" spans="5:15" ht="15.75" thickBot="1" x14ac:dyDescent="0.3">
      <c r="E9" s="22"/>
      <c r="F9" s="24" t="s">
        <v>8</v>
      </c>
      <c r="G9" s="24"/>
      <c r="H9" s="24"/>
      <c r="I9" s="24"/>
      <c r="J9" s="24"/>
      <c r="K9" s="25">
        <f>SUM(K6:K8)</f>
        <v>6354</v>
      </c>
      <c r="L9" s="25"/>
      <c r="M9" s="23"/>
      <c r="N9" s="19"/>
      <c r="O9" s="20">
        <f>SUM(O6:O8)</f>
        <v>6692.06</v>
      </c>
    </row>
    <row r="11" spans="5:15" x14ac:dyDescent="0.25">
      <c r="F11" s="1" t="s">
        <v>9</v>
      </c>
      <c r="G11" s="1"/>
      <c r="H11" s="1"/>
      <c r="I11" s="1"/>
      <c r="J11" s="2"/>
      <c r="K11" s="2"/>
    </row>
    <row r="12" spans="5:15" ht="15.75" thickBot="1" x14ac:dyDescent="0.3"/>
    <row r="13" spans="5:15" x14ac:dyDescent="0.25">
      <c r="G13" s="30" t="s">
        <v>10</v>
      </c>
      <c r="H13" s="31"/>
      <c r="I13" s="31"/>
      <c r="J13" s="31"/>
      <c r="K13" s="32"/>
    </row>
    <row r="14" spans="5:15" ht="28.5" customHeight="1" x14ac:dyDescent="0.25">
      <c r="G14" s="3" t="s">
        <v>11</v>
      </c>
      <c r="H14" s="4" t="s">
        <v>12</v>
      </c>
      <c r="I14" s="4"/>
      <c r="J14" s="4" t="s">
        <v>13</v>
      </c>
      <c r="K14" s="5" t="s">
        <v>14</v>
      </c>
    </row>
    <row r="15" spans="5:15" x14ac:dyDescent="0.25">
      <c r="G15" s="6" t="s">
        <v>15</v>
      </c>
      <c r="H15" s="7">
        <f>ROUND($K$9/12/30*12,2)</f>
        <v>211.8</v>
      </c>
      <c r="I15" s="7"/>
      <c r="J15" s="7">
        <f>ROUND($O$9/12/30*12,2)</f>
        <v>223.07</v>
      </c>
      <c r="K15" s="8">
        <f>J15-H15</f>
        <v>11.269999999999982</v>
      </c>
    </row>
    <row r="16" spans="5:15" x14ac:dyDescent="0.25">
      <c r="G16" s="9">
        <v>45839</v>
      </c>
      <c r="H16" s="7">
        <f>ROUND($K$9/12,2)</f>
        <v>529.5</v>
      </c>
      <c r="I16" s="7"/>
      <c r="J16" s="7">
        <f>ROUND($O$9/12,2)</f>
        <v>557.66999999999996</v>
      </c>
      <c r="K16" s="8">
        <f t="shared" ref="K16:K28" si="3">J16-H16</f>
        <v>28.169999999999959</v>
      </c>
    </row>
    <row r="17" spans="7:11" x14ac:dyDescent="0.25">
      <c r="G17" s="9">
        <v>45870</v>
      </c>
      <c r="H17" s="7">
        <f t="shared" ref="H17:H27" si="4">ROUND($K$9/12,2)</f>
        <v>529.5</v>
      </c>
      <c r="I17" s="7"/>
      <c r="J17" s="7">
        <f t="shared" ref="J17:J27" si="5">ROUND($O$9/12,2)</f>
        <v>557.66999999999996</v>
      </c>
      <c r="K17" s="8">
        <f t="shared" si="3"/>
        <v>28.169999999999959</v>
      </c>
    </row>
    <row r="18" spans="7:11" x14ac:dyDescent="0.25">
      <c r="G18" s="9">
        <v>45901</v>
      </c>
      <c r="H18" s="7">
        <f t="shared" si="4"/>
        <v>529.5</v>
      </c>
      <c r="I18" s="7"/>
      <c r="J18" s="7">
        <f t="shared" si="5"/>
        <v>557.66999999999996</v>
      </c>
      <c r="K18" s="8">
        <f t="shared" si="3"/>
        <v>28.169999999999959</v>
      </c>
    </row>
    <row r="19" spans="7:11" x14ac:dyDescent="0.25">
      <c r="G19" s="9">
        <v>45931</v>
      </c>
      <c r="H19" s="7">
        <f t="shared" si="4"/>
        <v>529.5</v>
      </c>
      <c r="I19" s="7"/>
      <c r="J19" s="7">
        <f t="shared" si="5"/>
        <v>557.66999999999996</v>
      </c>
      <c r="K19" s="8">
        <f t="shared" si="3"/>
        <v>28.169999999999959</v>
      </c>
    </row>
    <row r="20" spans="7:11" x14ac:dyDescent="0.25">
      <c r="G20" s="9">
        <v>45962</v>
      </c>
      <c r="H20" s="7">
        <f t="shared" si="4"/>
        <v>529.5</v>
      </c>
      <c r="I20" s="7"/>
      <c r="J20" s="7">
        <f t="shared" si="5"/>
        <v>557.66999999999996</v>
      </c>
      <c r="K20" s="8">
        <f t="shared" si="3"/>
        <v>28.169999999999959</v>
      </c>
    </row>
    <row r="21" spans="7:11" x14ac:dyDescent="0.25">
      <c r="G21" s="9">
        <v>45992</v>
      </c>
      <c r="H21" s="7">
        <f t="shared" si="4"/>
        <v>529.5</v>
      </c>
      <c r="I21" s="7"/>
      <c r="J21" s="7">
        <f t="shared" si="5"/>
        <v>557.66999999999996</v>
      </c>
      <c r="K21" s="8">
        <f t="shared" si="3"/>
        <v>28.169999999999959</v>
      </c>
    </row>
    <row r="22" spans="7:11" x14ac:dyDescent="0.25">
      <c r="G22" s="9">
        <v>46023</v>
      </c>
      <c r="H22" s="7">
        <f t="shared" si="4"/>
        <v>529.5</v>
      </c>
      <c r="I22" s="7"/>
      <c r="J22" s="7">
        <f t="shared" si="5"/>
        <v>557.66999999999996</v>
      </c>
      <c r="K22" s="8">
        <f t="shared" si="3"/>
        <v>28.169999999999959</v>
      </c>
    </row>
    <row r="23" spans="7:11" x14ac:dyDescent="0.25">
      <c r="G23" s="9">
        <v>46054</v>
      </c>
      <c r="H23" s="7">
        <f t="shared" si="4"/>
        <v>529.5</v>
      </c>
      <c r="I23" s="7"/>
      <c r="J23" s="7">
        <f t="shared" si="5"/>
        <v>557.66999999999996</v>
      </c>
      <c r="K23" s="8">
        <f t="shared" si="3"/>
        <v>28.169999999999959</v>
      </c>
    </row>
    <row r="24" spans="7:11" x14ac:dyDescent="0.25">
      <c r="G24" s="9">
        <v>46082</v>
      </c>
      <c r="H24" s="7">
        <f t="shared" si="4"/>
        <v>529.5</v>
      </c>
      <c r="I24" s="7"/>
      <c r="J24" s="7">
        <f t="shared" si="5"/>
        <v>557.66999999999996</v>
      </c>
      <c r="K24" s="8">
        <f t="shared" si="3"/>
        <v>28.169999999999959</v>
      </c>
    </row>
    <row r="25" spans="7:11" x14ac:dyDescent="0.25">
      <c r="G25" s="9">
        <v>46113</v>
      </c>
      <c r="H25" s="7">
        <f t="shared" si="4"/>
        <v>529.5</v>
      </c>
      <c r="I25" s="7"/>
      <c r="J25" s="7">
        <f t="shared" si="5"/>
        <v>557.66999999999996</v>
      </c>
      <c r="K25" s="8">
        <f t="shared" si="3"/>
        <v>28.169999999999959</v>
      </c>
    </row>
    <row r="26" spans="7:11" x14ac:dyDescent="0.25">
      <c r="G26" s="9">
        <v>46143</v>
      </c>
      <c r="H26" s="7">
        <f t="shared" si="4"/>
        <v>529.5</v>
      </c>
      <c r="I26" s="7"/>
      <c r="J26" s="7">
        <f t="shared" si="5"/>
        <v>557.66999999999996</v>
      </c>
      <c r="K26" s="8">
        <f t="shared" si="3"/>
        <v>28.169999999999959</v>
      </c>
    </row>
    <row r="27" spans="7:11" x14ac:dyDescent="0.25">
      <c r="G27" s="12">
        <v>46174</v>
      </c>
      <c r="H27" s="7">
        <f t="shared" si="4"/>
        <v>529.5</v>
      </c>
      <c r="I27" s="7"/>
      <c r="J27" s="7">
        <f t="shared" si="5"/>
        <v>557.66999999999996</v>
      </c>
      <c r="K27" s="8">
        <f t="shared" si="3"/>
        <v>28.169999999999959</v>
      </c>
    </row>
    <row r="28" spans="7:11" x14ac:dyDescent="0.25">
      <c r="G28" s="9" t="s">
        <v>21</v>
      </c>
      <c r="H28" s="11">
        <f>ROUND($K$9/12/31*3,2)</f>
        <v>51.24</v>
      </c>
      <c r="I28" s="7"/>
      <c r="J28" s="7">
        <f>ROUND($O$9/12/31*3,2)</f>
        <v>53.97</v>
      </c>
      <c r="K28" s="8">
        <f t="shared" si="3"/>
        <v>2.7299999999999969</v>
      </c>
    </row>
    <row r="29" spans="7:11" ht="15.75" thickBot="1" x14ac:dyDescent="0.3">
      <c r="G29" s="33" t="s">
        <v>16</v>
      </c>
      <c r="H29" s="34"/>
      <c r="I29" s="34"/>
      <c r="J29" s="35"/>
      <c r="K29" s="10">
        <f>SUM(K15:K28)</f>
        <v>352.03999999999951</v>
      </c>
    </row>
  </sheetData>
  <mergeCells count="19">
    <mergeCell ref="E3:O3"/>
    <mergeCell ref="E4:E5"/>
    <mergeCell ref="F4:H5"/>
    <mergeCell ref="I4:I5"/>
    <mergeCell ref="J4:J5"/>
    <mergeCell ref="K4:L5"/>
    <mergeCell ref="M4:M5"/>
    <mergeCell ref="N4:N5"/>
    <mergeCell ref="O4:O5"/>
    <mergeCell ref="G29:J29"/>
    <mergeCell ref="F7:H7"/>
    <mergeCell ref="F8:H8"/>
    <mergeCell ref="K7:L7"/>
    <mergeCell ref="K8:L8"/>
    <mergeCell ref="F9:J9"/>
    <mergeCell ref="K9:L9"/>
    <mergeCell ref="F6:H6"/>
    <mergeCell ref="K6:L6"/>
    <mergeCell ref="G13:K13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Simone Gesser</dc:creator>
  <cp:lastModifiedBy>Simone Gesser</cp:lastModifiedBy>
  <dcterms:created xsi:type="dcterms:W3CDTF">2025-06-17T17:38:16Z</dcterms:created>
  <dcterms:modified xsi:type="dcterms:W3CDTF">2025-06-24T17:18:16Z</dcterms:modified>
</cp:coreProperties>
</file>