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nac-my.sharepoint.com/personal/humberto_coser_anac_gov_br/Documents/"/>
    </mc:Choice>
  </mc:AlternateContent>
  <xr:revisionPtr revIDLastSave="23" documentId="8_{9CE0F84B-D512-45C8-8A46-7A8EF3196827}" xr6:coauthVersionLast="47" xr6:coauthVersionMax="47" xr10:uidLastSave="{E698A961-CDAA-498B-9FCD-06764E0019B1}"/>
  <bookViews>
    <workbookView xWindow="-110" yWindow="-110" windowWidth="19420" windowHeight="11020" xr2:uid="{A8FEB4E8-2D31-43D8-93B8-99B16D26CB51}"/>
  </bookViews>
  <sheets>
    <sheet name="Planilha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0" i="1" l="1"/>
  <c r="D39" i="1"/>
  <c r="D38" i="1"/>
  <c r="D37" i="1"/>
  <c r="D36" i="1"/>
  <c r="C37" i="1"/>
  <c r="B37" i="1"/>
  <c r="B35" i="1"/>
  <c r="H34" i="1"/>
  <c r="C35" i="1"/>
  <c r="I35" i="1"/>
  <c r="I34" i="1"/>
  <c r="F6" i="1"/>
  <c r="H6" i="1" s="1"/>
  <c r="F7" i="1"/>
  <c r="H7" i="1" s="1"/>
  <c r="F8" i="1"/>
  <c r="H8" i="1" s="1"/>
  <c r="F9" i="1"/>
  <c r="H9" i="1" s="1"/>
  <c r="F10" i="1"/>
  <c r="H10" i="1" s="1"/>
  <c r="F11" i="1"/>
  <c r="H11" i="1" s="1"/>
  <c r="F12" i="1"/>
  <c r="H12" i="1" s="1"/>
  <c r="F13" i="1"/>
  <c r="H13" i="1" s="1"/>
  <c r="F14" i="1"/>
  <c r="H14" i="1" s="1"/>
  <c r="F15" i="1"/>
  <c r="H15" i="1" s="1"/>
  <c r="F16" i="1"/>
  <c r="H16" i="1" s="1"/>
  <c r="F17" i="1"/>
  <c r="H17" i="1" s="1"/>
  <c r="F18" i="1"/>
  <c r="H18" i="1" s="1"/>
  <c r="F19" i="1"/>
  <c r="H19" i="1" s="1"/>
  <c r="F20" i="1"/>
  <c r="H20" i="1" s="1"/>
  <c r="F21" i="1"/>
  <c r="H21" i="1" s="1"/>
  <c r="F22" i="1"/>
  <c r="H22" i="1" s="1"/>
  <c r="F23" i="1"/>
  <c r="H23" i="1" s="1"/>
  <c r="F24" i="1"/>
  <c r="H24" i="1" s="1"/>
  <c r="F25" i="1"/>
  <c r="H25" i="1" s="1"/>
  <c r="F26" i="1"/>
  <c r="H26" i="1" s="1"/>
  <c r="F27" i="1"/>
  <c r="H27" i="1" s="1"/>
  <c r="F28" i="1"/>
  <c r="H28" i="1" s="1"/>
  <c r="F29" i="1"/>
  <c r="H29" i="1" s="1"/>
  <c r="F5" i="1"/>
  <c r="H5" i="1" s="1"/>
  <c r="I1" i="1"/>
  <c r="E19" i="1" s="1"/>
  <c r="G19" i="1" s="1"/>
  <c r="E14" i="1" l="1"/>
  <c r="G14" i="1" s="1"/>
  <c r="E26" i="1"/>
  <c r="G26" i="1" s="1"/>
  <c r="D35" i="1"/>
  <c r="H30" i="1"/>
  <c r="E9" i="1"/>
  <c r="G9" i="1" s="1"/>
  <c r="I9" i="1" s="1"/>
  <c r="E21" i="1"/>
  <c r="G21" i="1" s="1"/>
  <c r="E20" i="1"/>
  <c r="G20" i="1" s="1"/>
  <c r="E22" i="1"/>
  <c r="G22" i="1" s="1"/>
  <c r="E23" i="1"/>
  <c r="G23" i="1" s="1"/>
  <c r="E28" i="1"/>
  <c r="G28" i="1" s="1"/>
  <c r="E8" i="1"/>
  <c r="G8" i="1" s="1"/>
  <c r="I8" i="1" s="1"/>
  <c r="E10" i="1"/>
  <c r="G10" i="1" s="1"/>
  <c r="I10" i="1" s="1"/>
  <c r="I14" i="1" s="1"/>
  <c r="E12" i="1"/>
  <c r="G12" i="1" s="1"/>
  <c r="I12" i="1" s="1"/>
  <c r="E11" i="1"/>
  <c r="G11" i="1" s="1"/>
  <c r="I11" i="1" s="1"/>
  <c r="E24" i="1"/>
  <c r="G24" i="1" s="1"/>
  <c r="E13" i="1"/>
  <c r="G13" i="1" s="1"/>
  <c r="I13" i="1" s="1"/>
  <c r="E25" i="1"/>
  <c r="G25" i="1" s="1"/>
  <c r="E15" i="1"/>
  <c r="G15" i="1" s="1"/>
  <c r="E27" i="1"/>
  <c r="G27" i="1" s="1"/>
  <c r="E5" i="1"/>
  <c r="G5" i="1" s="1"/>
  <c r="I5" i="1" s="1"/>
  <c r="E16" i="1"/>
  <c r="G16" i="1" s="1"/>
  <c r="E17" i="1"/>
  <c r="G17" i="1" s="1"/>
  <c r="E6" i="1"/>
  <c r="G6" i="1" s="1"/>
  <c r="I6" i="1" s="1"/>
  <c r="E29" i="1"/>
  <c r="G29" i="1" s="1"/>
  <c r="E18" i="1"/>
  <c r="G18" i="1" s="1"/>
  <c r="E7" i="1"/>
  <c r="G7" i="1" s="1"/>
  <c r="I7" i="1" s="1"/>
  <c r="I16" i="1" l="1"/>
  <c r="I20" i="1" s="1"/>
  <c r="I24" i="1" s="1"/>
  <c r="I28" i="1" s="1"/>
  <c r="I15" i="1"/>
  <c r="I19" i="1" s="1"/>
  <c r="I23" i="1" s="1"/>
  <c r="I27" i="1" s="1"/>
  <c r="I18" i="1"/>
  <c r="I22" i="1" s="1"/>
  <c r="I26" i="1" s="1"/>
  <c r="I17" i="1"/>
  <c r="I21" i="1" s="1"/>
  <c r="I25" i="1" s="1"/>
  <c r="I29" i="1" s="1"/>
  <c r="I30" i="1" l="1"/>
  <c r="I31" i="1" s="1"/>
</calcChain>
</file>

<file path=xl/sharedStrings.xml><?xml version="1.0" encoding="utf-8"?>
<sst xmlns="http://schemas.openxmlformats.org/spreadsheetml/2006/main" count="50" uniqueCount="50">
  <si>
    <t>SUBITEM</t>
  </si>
  <si>
    <t>ESPECIFICAÇÃO</t>
  </si>
  <si>
    <t>QUANTIDADE</t>
  </si>
  <si>
    <t>VALOR UNITÁRIO MENSAL</t>
  </si>
  <si>
    <t>VALOR UNITÁRIO ANUAL</t>
  </si>
  <si>
    <t>VALOR TOTAL</t>
  </si>
  <si>
    <t>Aeromagazine</t>
  </si>
  <si>
    <t>Airways</t>
  </si>
  <si>
    <t>Aviation Safety Magazine</t>
  </si>
  <si>
    <t>Aviation Week</t>
  </si>
  <si>
    <t>Carta Capital</t>
  </si>
  <si>
    <t>Correio Braziliense</t>
  </si>
  <si>
    <t>Exame</t>
  </si>
  <si>
    <t>Flight Journal</t>
  </si>
  <si>
    <t>Flying Magazine</t>
  </si>
  <si>
    <t>Harvard Business Review</t>
  </si>
  <si>
    <t>IFR Magazine</t>
  </si>
  <si>
    <t>MIT Sloan Management</t>
  </si>
  <si>
    <t>O Estado de S. Paulo</t>
  </si>
  <si>
    <t>Regulation Magazine</t>
  </si>
  <si>
    <t>Revista Flap</t>
  </si>
  <si>
    <t>Revista HSM Management</t>
  </si>
  <si>
    <t>The Aviation Consumer</t>
  </si>
  <si>
    <t>Valor Econômico</t>
  </si>
  <si>
    <t>Veja</t>
  </si>
  <si>
    <t>Wired</t>
  </si>
  <si>
    <t>Total</t>
  </si>
  <si>
    <t>VALOR UNITÁRIO MENSAL REAJUSTADO</t>
  </si>
  <si>
    <t>VALOR UNITÁRIO ANUAL REAJUSTADO</t>
  </si>
  <si>
    <t>VALOR TOTAL REAJUSTADO</t>
  </si>
  <si>
    <t>Folha de S. Paulo</t>
  </si>
  <si>
    <t>Isto E</t>
  </si>
  <si>
    <t>Isto E Dinheiro</t>
  </si>
  <si>
    <t>O Globo</t>
  </si>
  <si>
    <t>The Economist</t>
  </si>
  <si>
    <t>R$ 2.916,39/mês</t>
  </si>
  <si>
    <t>R$ 3.072,49/mês</t>
  </si>
  <si>
    <t>Período</t>
  </si>
  <si>
    <t>Valores do Contrato (vigentes)</t>
  </si>
  <si>
    <t>Valores atualizados após reajuste</t>
  </si>
  <si>
    <t>Diferença Financeira Estimada (ACUMULADA)</t>
  </si>
  <si>
    <t>Jul/2025 (a partir de 23/07/2025)</t>
  </si>
  <si>
    <t>Ago/2025 a Ago/2026 (13 meses)</t>
  </si>
  <si>
    <t>Set/2026 (até 02/09/2026)</t>
  </si>
  <si>
    <t>Valor do Apostilamento - A</t>
  </si>
  <si>
    <t>Valor Contratado a Ser Apostilado - B</t>
  </si>
  <si>
    <t>Valor Contratado Após Apostilamento - A + B</t>
  </si>
  <si>
    <t>IPCA (jun/25)</t>
  </si>
  <si>
    <t>Mensal atual</t>
  </si>
  <si>
    <t>Mensal reajustado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</si>
</sst>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170" formatCode="&quot;R$&quot;\ #,##0.0000;[Red]\-&quot;R$&quot;\ #,##0.0000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b/>
      <sz val="7"/>
      <color rgb="FF000000"/>
      <name val="Calibri"/>
      <family val="2"/>
    </font>
    <font>
      <sz val="8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thick">
        <color rgb="FF000000"/>
      </bottom>
      <diagonal/>
    </border>
    <border>
      <left/>
      <right/>
      <top style="medium">
        <color rgb="FF000000"/>
      </top>
      <bottom style="thick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1">
    <xf numFmtId="0" fontId="0" fillId="0" borderId="0" xfId="0"/>
    <xf numFmtId="8" fontId="0" fillId="0" borderId="0" xfId="0" applyNumberFormat="1"/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8" fontId="5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8" fontId="8" fillId="0" borderId="1" xfId="0" applyNumberFormat="1" applyFont="1" applyBorder="1" applyAlignment="1">
      <alignment vertical="center" wrapText="1"/>
    </xf>
    <xf numFmtId="8" fontId="6" fillId="0" borderId="1" xfId="0" applyNumberFormat="1" applyFont="1" applyBorder="1" applyAlignment="1">
      <alignment vertical="center" wrapText="1"/>
    </xf>
    <xf numFmtId="170" fontId="0" fillId="0" borderId="0" xfId="0" applyNumberFormat="1"/>
    <xf numFmtId="8" fontId="0" fillId="2" borderId="5" xfId="0" applyNumberFormat="1" applyFill="1" applyBorder="1" applyAlignment="1">
      <alignment horizontal="center" vertical="center" wrapText="1"/>
    </xf>
    <xf numFmtId="8" fontId="0" fillId="2" borderId="6" xfId="0" applyNumberForma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8" fontId="3" fillId="4" borderId="11" xfId="0" applyNumberFormat="1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8" fontId="10" fillId="2" borderId="3" xfId="0" applyNumberFormat="1" applyFont="1" applyFill="1" applyBorder="1" applyAlignment="1">
      <alignment horizontal="center" vertical="center" wrapText="1"/>
    </xf>
    <xf numFmtId="8" fontId="10" fillId="2" borderId="11" xfId="0" applyNumberFormat="1" applyFont="1" applyFill="1" applyBorder="1" applyAlignment="1">
      <alignment horizontal="center" vertical="center" wrapText="1"/>
    </xf>
    <xf numFmtId="8" fontId="10" fillId="2" borderId="12" xfId="0" applyNumberFormat="1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0" fillId="5" borderId="0" xfId="0" applyFill="1"/>
    <xf numFmtId="10" fontId="2" fillId="5" borderId="0" xfId="1" applyNumberFormat="1" applyFont="1" applyFill="1"/>
    <xf numFmtId="8" fontId="3" fillId="4" borderId="17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55E1C-DD86-4194-A11D-13B1AE537DE1}">
  <dimension ref="A1:I41"/>
  <sheetViews>
    <sheetView tabSelected="1" topLeftCell="A31" workbookViewId="0">
      <selection activeCell="A34" sqref="A34:D40"/>
    </sheetView>
  </sheetViews>
  <sheetFormatPr defaultRowHeight="14.5" x14ac:dyDescent="0.35"/>
  <cols>
    <col min="1" max="1" width="10.36328125" customWidth="1"/>
    <col min="2" max="2" width="24.7265625" bestFit="1" customWidth="1"/>
    <col min="3" max="3" width="13" customWidth="1"/>
    <col min="4" max="4" width="16.36328125" customWidth="1"/>
    <col min="5" max="5" width="21" customWidth="1"/>
    <col min="6" max="6" width="15.453125" bestFit="1" customWidth="1"/>
    <col min="7" max="7" width="20.453125" customWidth="1"/>
    <col min="8" max="9" width="12.6328125" bestFit="1" customWidth="1"/>
  </cols>
  <sheetData>
    <row r="1" spans="1:9" x14ac:dyDescent="0.35">
      <c r="H1" s="28" t="s">
        <v>47</v>
      </c>
      <c r="I1" s="29">
        <f>0.0535117</f>
        <v>5.3511700000000002E-2</v>
      </c>
    </row>
    <row r="3" spans="1:9" ht="15" thickBot="1" x14ac:dyDescent="0.4"/>
    <row r="4" spans="1:9" ht="23.5" thickBot="1" x14ac:dyDescent="0.4">
      <c r="A4" s="5" t="s">
        <v>0</v>
      </c>
      <c r="B4" s="5" t="s">
        <v>1</v>
      </c>
      <c r="C4" s="5" t="s">
        <v>2</v>
      </c>
      <c r="D4" s="5" t="s">
        <v>3</v>
      </c>
      <c r="E4" s="5" t="s">
        <v>27</v>
      </c>
      <c r="F4" s="5" t="s">
        <v>4</v>
      </c>
      <c r="G4" s="5" t="s">
        <v>28</v>
      </c>
      <c r="H4" s="5" t="s">
        <v>5</v>
      </c>
      <c r="I4" s="5" t="s">
        <v>29</v>
      </c>
    </row>
    <row r="5" spans="1:9" ht="15" thickBot="1" x14ac:dyDescent="0.4">
      <c r="A5" s="6">
        <v>1</v>
      </c>
      <c r="B5" s="6" t="s">
        <v>6</v>
      </c>
      <c r="C5" s="6">
        <v>5</v>
      </c>
      <c r="D5" s="7">
        <v>27</v>
      </c>
      <c r="E5" s="7">
        <f>ROUND(D5*(1+$I$1),2)</f>
        <v>28.44</v>
      </c>
      <c r="F5" s="7">
        <f>D5*12</f>
        <v>324</v>
      </c>
      <c r="G5" s="7">
        <f>E5*12</f>
        <v>341.28000000000003</v>
      </c>
      <c r="H5" s="7">
        <f>C5*F5</f>
        <v>1620</v>
      </c>
      <c r="I5" s="7">
        <f>C5*G5</f>
        <v>1706.4</v>
      </c>
    </row>
    <row r="6" spans="1:9" ht="15" thickBot="1" x14ac:dyDescent="0.4">
      <c r="A6" s="6">
        <v>2</v>
      </c>
      <c r="B6" s="6" t="s">
        <v>7</v>
      </c>
      <c r="C6" s="6">
        <v>3</v>
      </c>
      <c r="D6" s="7">
        <v>25</v>
      </c>
      <c r="E6" s="7">
        <f t="shared" ref="E6:E29" si="0">ROUND(D6*(1+$I$1),2)</f>
        <v>26.34</v>
      </c>
      <c r="F6" s="7">
        <f t="shared" ref="F6:F29" si="1">D6*12</f>
        <v>300</v>
      </c>
      <c r="G6" s="7">
        <f t="shared" ref="G6:G29" si="2">E6*12</f>
        <v>316.08</v>
      </c>
      <c r="H6" s="7">
        <f t="shared" ref="H6:H29" si="3">C6*F6</f>
        <v>900</v>
      </c>
      <c r="I6" s="7">
        <f t="shared" ref="I6:I29" si="4">C6*G6</f>
        <v>948.24</v>
      </c>
    </row>
    <row r="7" spans="1:9" ht="15" thickBot="1" x14ac:dyDescent="0.4">
      <c r="A7" s="6">
        <v>3</v>
      </c>
      <c r="B7" s="6" t="s">
        <v>8</v>
      </c>
      <c r="C7" s="6">
        <v>1</v>
      </c>
      <c r="D7" s="7">
        <v>25</v>
      </c>
      <c r="E7" s="7">
        <f t="shared" si="0"/>
        <v>26.34</v>
      </c>
      <c r="F7" s="7">
        <f t="shared" si="1"/>
        <v>300</v>
      </c>
      <c r="G7" s="7">
        <f t="shared" si="2"/>
        <v>316.08</v>
      </c>
      <c r="H7" s="7">
        <f t="shared" si="3"/>
        <v>300</v>
      </c>
      <c r="I7" s="7">
        <f t="shared" si="4"/>
        <v>316.08</v>
      </c>
    </row>
    <row r="8" spans="1:9" ht="15" thickBot="1" x14ac:dyDescent="0.4">
      <c r="A8" s="6">
        <v>4</v>
      </c>
      <c r="B8" s="6" t="s">
        <v>9</v>
      </c>
      <c r="C8" s="6">
        <v>5</v>
      </c>
      <c r="D8" s="7">
        <v>56</v>
      </c>
      <c r="E8" s="7">
        <f t="shared" si="0"/>
        <v>59</v>
      </c>
      <c r="F8" s="7">
        <f t="shared" si="1"/>
        <v>672</v>
      </c>
      <c r="G8" s="7">
        <f t="shared" si="2"/>
        <v>708</v>
      </c>
      <c r="H8" s="7">
        <f t="shared" si="3"/>
        <v>3360</v>
      </c>
      <c r="I8" s="7">
        <f t="shared" si="4"/>
        <v>3540</v>
      </c>
    </row>
    <row r="9" spans="1:9" ht="15" thickBot="1" x14ac:dyDescent="0.4">
      <c r="A9" s="6">
        <v>5</v>
      </c>
      <c r="B9" s="6" t="s">
        <v>10</v>
      </c>
      <c r="C9" s="6">
        <v>3</v>
      </c>
      <c r="D9" s="7">
        <v>25</v>
      </c>
      <c r="E9" s="7">
        <f t="shared" si="0"/>
        <v>26.34</v>
      </c>
      <c r="F9" s="7">
        <f t="shared" si="1"/>
        <v>300</v>
      </c>
      <c r="G9" s="7">
        <f t="shared" si="2"/>
        <v>316.08</v>
      </c>
      <c r="H9" s="7">
        <f t="shared" si="3"/>
        <v>900</v>
      </c>
      <c r="I9" s="7">
        <f t="shared" si="4"/>
        <v>948.24</v>
      </c>
    </row>
    <row r="10" spans="1:9" ht="15" thickBot="1" x14ac:dyDescent="0.4">
      <c r="A10" s="6">
        <v>6</v>
      </c>
      <c r="B10" s="6" t="s">
        <v>11</v>
      </c>
      <c r="C10" s="6">
        <v>7</v>
      </c>
      <c r="D10" s="7">
        <v>25</v>
      </c>
      <c r="E10" s="7">
        <f t="shared" si="0"/>
        <v>26.34</v>
      </c>
      <c r="F10" s="7">
        <f t="shared" si="1"/>
        <v>300</v>
      </c>
      <c r="G10" s="7">
        <f t="shared" si="2"/>
        <v>316.08</v>
      </c>
      <c r="H10" s="7">
        <f t="shared" si="3"/>
        <v>2100</v>
      </c>
      <c r="I10" s="7">
        <f t="shared" si="4"/>
        <v>2212.56</v>
      </c>
    </row>
    <row r="11" spans="1:9" ht="15" thickBot="1" x14ac:dyDescent="0.4">
      <c r="A11" s="6">
        <v>7</v>
      </c>
      <c r="B11" s="6" t="s">
        <v>12</v>
      </c>
      <c r="C11" s="6">
        <v>6</v>
      </c>
      <c r="D11" s="7">
        <v>25</v>
      </c>
      <c r="E11" s="7">
        <f t="shared" si="0"/>
        <v>26.34</v>
      </c>
      <c r="F11" s="7">
        <f t="shared" si="1"/>
        <v>300</v>
      </c>
      <c r="G11" s="7">
        <f t="shared" si="2"/>
        <v>316.08</v>
      </c>
      <c r="H11" s="7">
        <f t="shared" si="3"/>
        <v>1800</v>
      </c>
      <c r="I11" s="7">
        <f t="shared" si="4"/>
        <v>1896.48</v>
      </c>
    </row>
    <row r="12" spans="1:9" ht="15" thickBot="1" x14ac:dyDescent="0.4">
      <c r="A12" s="6">
        <v>8</v>
      </c>
      <c r="B12" s="6" t="s">
        <v>13</v>
      </c>
      <c r="C12" s="6">
        <v>1</v>
      </c>
      <c r="D12" s="7">
        <v>25</v>
      </c>
      <c r="E12" s="7">
        <f t="shared" si="0"/>
        <v>26.34</v>
      </c>
      <c r="F12" s="7">
        <f t="shared" si="1"/>
        <v>300</v>
      </c>
      <c r="G12" s="7">
        <f t="shared" si="2"/>
        <v>316.08</v>
      </c>
      <c r="H12" s="7">
        <f t="shared" si="3"/>
        <v>300</v>
      </c>
      <c r="I12" s="7">
        <f t="shared" si="4"/>
        <v>316.08</v>
      </c>
    </row>
    <row r="13" spans="1:9" ht="15" thickBot="1" x14ac:dyDescent="0.4">
      <c r="A13" s="6">
        <v>9</v>
      </c>
      <c r="B13" s="6" t="s">
        <v>14</v>
      </c>
      <c r="C13" s="6">
        <v>1</v>
      </c>
      <c r="D13" s="7">
        <v>15</v>
      </c>
      <c r="E13" s="7">
        <f t="shared" si="0"/>
        <v>15.8</v>
      </c>
      <c r="F13" s="7">
        <f t="shared" si="1"/>
        <v>180</v>
      </c>
      <c r="G13" s="7">
        <f t="shared" si="2"/>
        <v>189.60000000000002</v>
      </c>
      <c r="H13" s="7">
        <f t="shared" si="3"/>
        <v>180</v>
      </c>
      <c r="I13" s="7">
        <f t="shared" si="4"/>
        <v>189.60000000000002</v>
      </c>
    </row>
    <row r="14" spans="1:9" ht="15" thickBot="1" x14ac:dyDescent="0.4">
      <c r="A14" s="6">
        <v>10</v>
      </c>
      <c r="B14" s="6" t="s">
        <v>30</v>
      </c>
      <c r="C14" s="6">
        <v>7</v>
      </c>
      <c r="D14" s="7">
        <v>25</v>
      </c>
      <c r="E14" s="7">
        <f t="shared" si="0"/>
        <v>26.34</v>
      </c>
      <c r="F14" s="7">
        <f t="shared" si="1"/>
        <v>300</v>
      </c>
      <c r="G14" s="7">
        <f t="shared" si="2"/>
        <v>316.08</v>
      </c>
      <c r="H14" s="7">
        <f t="shared" si="3"/>
        <v>2100</v>
      </c>
      <c r="I14" s="7">
        <f t="shared" si="4"/>
        <v>2212.56</v>
      </c>
    </row>
    <row r="15" spans="1:9" ht="15" thickBot="1" x14ac:dyDescent="0.4">
      <c r="A15" s="6">
        <v>11</v>
      </c>
      <c r="B15" s="6" t="s">
        <v>15</v>
      </c>
      <c r="C15" s="6">
        <v>1</v>
      </c>
      <c r="D15" s="7">
        <v>25</v>
      </c>
      <c r="E15" s="7">
        <f t="shared" si="0"/>
        <v>26.34</v>
      </c>
      <c r="F15" s="7">
        <f t="shared" si="1"/>
        <v>300</v>
      </c>
      <c r="G15" s="7">
        <f t="shared" si="2"/>
        <v>316.08</v>
      </c>
      <c r="H15" s="7">
        <f t="shared" si="3"/>
        <v>300</v>
      </c>
      <c r="I15" s="7">
        <f t="shared" si="4"/>
        <v>316.08</v>
      </c>
    </row>
    <row r="16" spans="1:9" ht="15" thickBot="1" x14ac:dyDescent="0.4">
      <c r="A16" s="6">
        <v>12</v>
      </c>
      <c r="B16" s="6" t="s">
        <v>16</v>
      </c>
      <c r="C16" s="6">
        <v>1</v>
      </c>
      <c r="D16" s="7">
        <v>20</v>
      </c>
      <c r="E16" s="7">
        <f t="shared" si="0"/>
        <v>21.07</v>
      </c>
      <c r="F16" s="7">
        <f t="shared" si="1"/>
        <v>240</v>
      </c>
      <c r="G16" s="7">
        <f t="shared" si="2"/>
        <v>252.84</v>
      </c>
      <c r="H16" s="7">
        <f t="shared" si="3"/>
        <v>240</v>
      </c>
      <c r="I16" s="7">
        <f t="shared" si="4"/>
        <v>252.84</v>
      </c>
    </row>
    <row r="17" spans="1:9" ht="15" thickBot="1" x14ac:dyDescent="0.4">
      <c r="A17" s="6">
        <v>13</v>
      </c>
      <c r="B17" s="6" t="s">
        <v>31</v>
      </c>
      <c r="C17" s="6">
        <v>6</v>
      </c>
      <c r="D17" s="7">
        <v>45</v>
      </c>
      <c r="E17" s="7">
        <f t="shared" si="0"/>
        <v>47.41</v>
      </c>
      <c r="F17" s="7">
        <f t="shared" si="1"/>
        <v>540</v>
      </c>
      <c r="G17" s="7">
        <f t="shared" si="2"/>
        <v>568.91999999999996</v>
      </c>
      <c r="H17" s="7">
        <f t="shared" si="3"/>
        <v>3240</v>
      </c>
      <c r="I17" s="7">
        <f t="shared" si="4"/>
        <v>3413.5199999999995</v>
      </c>
    </row>
    <row r="18" spans="1:9" ht="15" thickBot="1" x14ac:dyDescent="0.4">
      <c r="A18" s="6">
        <v>14</v>
      </c>
      <c r="B18" s="6" t="s">
        <v>32</v>
      </c>
      <c r="C18" s="6">
        <v>6</v>
      </c>
      <c r="D18" s="7">
        <v>45</v>
      </c>
      <c r="E18" s="7">
        <f t="shared" si="0"/>
        <v>47.41</v>
      </c>
      <c r="F18" s="7">
        <f t="shared" si="1"/>
        <v>540</v>
      </c>
      <c r="G18" s="7">
        <f t="shared" si="2"/>
        <v>568.91999999999996</v>
      </c>
      <c r="H18" s="7">
        <f t="shared" si="3"/>
        <v>3240</v>
      </c>
      <c r="I18" s="7">
        <f t="shared" si="4"/>
        <v>3413.5199999999995</v>
      </c>
    </row>
    <row r="19" spans="1:9" ht="15" thickBot="1" x14ac:dyDescent="0.4">
      <c r="A19" s="6">
        <v>15</v>
      </c>
      <c r="B19" s="6" t="s">
        <v>17</v>
      </c>
      <c r="C19" s="6">
        <v>1</v>
      </c>
      <c r="D19" s="7">
        <v>40</v>
      </c>
      <c r="E19" s="7">
        <f t="shared" si="0"/>
        <v>42.14</v>
      </c>
      <c r="F19" s="7">
        <f t="shared" si="1"/>
        <v>480</v>
      </c>
      <c r="G19" s="7">
        <f t="shared" si="2"/>
        <v>505.68</v>
      </c>
      <c r="H19" s="7">
        <f t="shared" si="3"/>
        <v>480</v>
      </c>
      <c r="I19" s="7">
        <f t="shared" si="4"/>
        <v>505.68</v>
      </c>
    </row>
    <row r="20" spans="1:9" ht="15" thickBot="1" x14ac:dyDescent="0.4">
      <c r="A20" s="6">
        <v>16</v>
      </c>
      <c r="B20" s="6" t="s">
        <v>18</v>
      </c>
      <c r="C20" s="6">
        <v>7</v>
      </c>
      <c r="D20" s="7">
        <v>18</v>
      </c>
      <c r="E20" s="7">
        <f t="shared" si="0"/>
        <v>18.96</v>
      </c>
      <c r="F20" s="7">
        <f t="shared" si="1"/>
        <v>216</v>
      </c>
      <c r="G20" s="7">
        <f t="shared" si="2"/>
        <v>227.52</v>
      </c>
      <c r="H20" s="7">
        <f t="shared" si="3"/>
        <v>1512</v>
      </c>
      <c r="I20" s="7">
        <f t="shared" si="4"/>
        <v>1592.64</v>
      </c>
    </row>
    <row r="21" spans="1:9" ht="15" thickBot="1" x14ac:dyDescent="0.4">
      <c r="A21" s="6">
        <v>17</v>
      </c>
      <c r="B21" s="6" t="s">
        <v>33</v>
      </c>
      <c r="C21" s="6">
        <v>7</v>
      </c>
      <c r="D21" s="7">
        <v>16</v>
      </c>
      <c r="E21" s="7">
        <f t="shared" si="0"/>
        <v>16.86</v>
      </c>
      <c r="F21" s="7">
        <f t="shared" si="1"/>
        <v>192</v>
      </c>
      <c r="G21" s="7">
        <f t="shared" si="2"/>
        <v>202.32</v>
      </c>
      <c r="H21" s="7">
        <f t="shared" si="3"/>
        <v>1344</v>
      </c>
      <c r="I21" s="7">
        <f t="shared" si="4"/>
        <v>1416.24</v>
      </c>
    </row>
    <row r="22" spans="1:9" ht="15" thickBot="1" x14ac:dyDescent="0.4">
      <c r="A22" s="6">
        <v>18</v>
      </c>
      <c r="B22" s="6" t="s">
        <v>19</v>
      </c>
      <c r="C22" s="6">
        <v>1</v>
      </c>
      <c r="D22" s="7">
        <v>16</v>
      </c>
      <c r="E22" s="7">
        <f t="shared" si="0"/>
        <v>16.86</v>
      </c>
      <c r="F22" s="7">
        <f t="shared" si="1"/>
        <v>192</v>
      </c>
      <c r="G22" s="7">
        <f t="shared" si="2"/>
        <v>202.32</v>
      </c>
      <c r="H22" s="7">
        <f t="shared" si="3"/>
        <v>192</v>
      </c>
      <c r="I22" s="7">
        <f t="shared" si="4"/>
        <v>202.32</v>
      </c>
    </row>
    <row r="23" spans="1:9" ht="15" thickBot="1" x14ac:dyDescent="0.4">
      <c r="A23" s="6">
        <v>19</v>
      </c>
      <c r="B23" s="6" t="s">
        <v>20</v>
      </c>
      <c r="C23" s="6">
        <v>3</v>
      </c>
      <c r="D23" s="7">
        <v>27</v>
      </c>
      <c r="E23" s="7">
        <f t="shared" si="0"/>
        <v>28.44</v>
      </c>
      <c r="F23" s="7">
        <f t="shared" si="1"/>
        <v>324</v>
      </c>
      <c r="G23" s="7">
        <f t="shared" si="2"/>
        <v>341.28000000000003</v>
      </c>
      <c r="H23" s="7">
        <f t="shared" si="3"/>
        <v>972</v>
      </c>
      <c r="I23" s="7">
        <f t="shared" si="4"/>
        <v>1023.8400000000001</v>
      </c>
    </row>
    <row r="24" spans="1:9" ht="15" thickBot="1" x14ac:dyDescent="0.4">
      <c r="A24" s="6">
        <v>20</v>
      </c>
      <c r="B24" s="6" t="s">
        <v>21</v>
      </c>
      <c r="C24" s="6">
        <v>1</v>
      </c>
      <c r="D24" s="7">
        <v>28</v>
      </c>
      <c r="E24" s="7">
        <f t="shared" si="0"/>
        <v>29.5</v>
      </c>
      <c r="F24" s="7">
        <f t="shared" si="1"/>
        <v>336</v>
      </c>
      <c r="G24" s="7">
        <f t="shared" si="2"/>
        <v>354</v>
      </c>
      <c r="H24" s="7">
        <f t="shared" si="3"/>
        <v>336</v>
      </c>
      <c r="I24" s="7">
        <f t="shared" si="4"/>
        <v>354</v>
      </c>
    </row>
    <row r="25" spans="1:9" ht="15" thickBot="1" x14ac:dyDescent="0.4">
      <c r="A25" s="6">
        <v>21</v>
      </c>
      <c r="B25" s="6" t="s">
        <v>22</v>
      </c>
      <c r="C25" s="6">
        <v>1</v>
      </c>
      <c r="D25" s="7">
        <v>70</v>
      </c>
      <c r="E25" s="7">
        <f t="shared" si="0"/>
        <v>73.75</v>
      </c>
      <c r="F25" s="7">
        <f t="shared" si="1"/>
        <v>840</v>
      </c>
      <c r="G25" s="7">
        <f t="shared" si="2"/>
        <v>885</v>
      </c>
      <c r="H25" s="7">
        <f t="shared" si="3"/>
        <v>840</v>
      </c>
      <c r="I25" s="7">
        <f t="shared" si="4"/>
        <v>885</v>
      </c>
    </row>
    <row r="26" spans="1:9" ht="15" thickBot="1" x14ac:dyDescent="0.4">
      <c r="A26" s="6">
        <v>22</v>
      </c>
      <c r="B26" s="6" t="s">
        <v>34</v>
      </c>
      <c r="C26" s="6">
        <v>5</v>
      </c>
      <c r="D26" s="7">
        <v>100</v>
      </c>
      <c r="E26" s="7">
        <f t="shared" si="0"/>
        <v>105.35</v>
      </c>
      <c r="F26" s="7">
        <f t="shared" si="1"/>
        <v>1200</v>
      </c>
      <c r="G26" s="7">
        <f t="shared" si="2"/>
        <v>1264.1999999999998</v>
      </c>
      <c r="H26" s="7">
        <f t="shared" si="3"/>
        <v>6000</v>
      </c>
      <c r="I26" s="7">
        <f t="shared" si="4"/>
        <v>6320.9999999999991</v>
      </c>
    </row>
    <row r="27" spans="1:9" ht="15" thickBot="1" x14ac:dyDescent="0.4">
      <c r="A27" s="6">
        <v>23</v>
      </c>
      <c r="B27" s="6" t="s">
        <v>23</v>
      </c>
      <c r="C27" s="6">
        <v>7</v>
      </c>
      <c r="D27" s="7">
        <v>18</v>
      </c>
      <c r="E27" s="7">
        <f t="shared" si="0"/>
        <v>18.96</v>
      </c>
      <c r="F27" s="7">
        <f t="shared" si="1"/>
        <v>216</v>
      </c>
      <c r="G27" s="7">
        <f t="shared" si="2"/>
        <v>227.52</v>
      </c>
      <c r="H27" s="7">
        <f t="shared" si="3"/>
        <v>1512</v>
      </c>
      <c r="I27" s="7">
        <f t="shared" si="4"/>
        <v>1592.64</v>
      </c>
    </row>
    <row r="28" spans="1:9" ht="15" thickBot="1" x14ac:dyDescent="0.4">
      <c r="A28" s="6">
        <v>24</v>
      </c>
      <c r="B28" s="6" t="s">
        <v>24</v>
      </c>
      <c r="C28" s="6">
        <v>6</v>
      </c>
      <c r="D28" s="7">
        <v>12</v>
      </c>
      <c r="E28" s="7">
        <f t="shared" si="0"/>
        <v>12.64</v>
      </c>
      <c r="F28" s="7">
        <f t="shared" si="1"/>
        <v>144</v>
      </c>
      <c r="G28" s="7">
        <f t="shared" si="2"/>
        <v>151.68</v>
      </c>
      <c r="H28" s="7">
        <f t="shared" si="3"/>
        <v>864</v>
      </c>
      <c r="I28" s="7">
        <f t="shared" si="4"/>
        <v>910.08</v>
      </c>
    </row>
    <row r="29" spans="1:9" ht="15" thickBot="1" x14ac:dyDescent="0.4">
      <c r="A29" s="6">
        <v>25</v>
      </c>
      <c r="B29" s="6" t="s">
        <v>25</v>
      </c>
      <c r="C29" s="6">
        <v>1</v>
      </c>
      <c r="D29" s="7">
        <v>30.39</v>
      </c>
      <c r="E29" s="7">
        <f t="shared" si="0"/>
        <v>32.020000000000003</v>
      </c>
      <c r="F29" s="7">
        <f t="shared" si="1"/>
        <v>364.68</v>
      </c>
      <c r="G29" s="7">
        <f t="shared" si="2"/>
        <v>384.24</v>
      </c>
      <c r="H29" s="7">
        <f t="shared" si="3"/>
        <v>364.68</v>
      </c>
      <c r="I29" s="7">
        <f t="shared" si="4"/>
        <v>384.24</v>
      </c>
    </row>
    <row r="30" spans="1:9" ht="15" thickBot="1" x14ac:dyDescent="0.4">
      <c r="A30" s="2" t="s">
        <v>26</v>
      </c>
      <c r="B30" s="3"/>
      <c r="C30" s="3"/>
      <c r="D30" s="3"/>
      <c r="E30" s="3"/>
      <c r="F30" s="3"/>
      <c r="G30" s="3"/>
      <c r="H30" s="4">
        <f>SUM(H5:H29)</f>
        <v>34996.68</v>
      </c>
      <c r="I30" s="8">
        <f>SUM(I5:I29)</f>
        <v>36869.879999999997</v>
      </c>
    </row>
    <row r="31" spans="1:9" x14ac:dyDescent="0.35">
      <c r="I31" s="9">
        <f>I30/12</f>
        <v>3072.49</v>
      </c>
    </row>
    <row r="32" spans="1:9" ht="15" thickBot="1" x14ac:dyDescent="0.4">
      <c r="G32" t="s">
        <v>48</v>
      </c>
      <c r="H32" t="s">
        <v>49</v>
      </c>
    </row>
    <row r="33" spans="1:9" ht="15.5" thickTop="1" thickBot="1" x14ac:dyDescent="0.4">
      <c r="G33" s="10">
        <v>2916.39</v>
      </c>
      <c r="H33" s="11">
        <v>3072.49</v>
      </c>
    </row>
    <row r="34" spans="1:9" ht="39" customHeight="1" thickTop="1" thickBot="1" x14ac:dyDescent="0.4">
      <c r="A34" s="12" t="s">
        <v>37</v>
      </c>
      <c r="B34" s="13" t="s">
        <v>38</v>
      </c>
      <c r="C34" s="13" t="s">
        <v>39</v>
      </c>
      <c r="D34" s="14" t="s">
        <v>40</v>
      </c>
      <c r="H34" s="1">
        <f>H33-G33</f>
        <v>156.09999999999991</v>
      </c>
      <c r="I34" s="1">
        <f>H34*13</f>
        <v>2029.2999999999988</v>
      </c>
    </row>
    <row r="35" spans="1:9" ht="32" thickBot="1" x14ac:dyDescent="0.4">
      <c r="A35" s="22" t="s">
        <v>41</v>
      </c>
      <c r="B35" s="23">
        <f>ROUND(G33/31*9,2)</f>
        <v>846.69</v>
      </c>
      <c r="C35" s="23">
        <f>ROUND(H33/31*9,2)</f>
        <v>892.01</v>
      </c>
      <c r="D35" s="24">
        <f>C35-B35</f>
        <v>45.319999999999936</v>
      </c>
      <c r="I35">
        <f>H35-G35</f>
        <v>0</v>
      </c>
    </row>
    <row r="36" spans="1:9" ht="31.5" x14ac:dyDescent="0.35">
      <c r="A36" s="26" t="s">
        <v>42</v>
      </c>
      <c r="B36" s="27" t="s">
        <v>35</v>
      </c>
      <c r="C36" s="27" t="s">
        <v>36</v>
      </c>
      <c r="D36" s="25">
        <f>H34*13</f>
        <v>2029.2999999999988</v>
      </c>
    </row>
    <row r="37" spans="1:9" ht="21.5" thickBot="1" x14ac:dyDescent="0.4">
      <c r="A37" s="22" t="s">
        <v>43</v>
      </c>
      <c r="B37" s="23">
        <f>ROUND(G33/30*2,2)</f>
        <v>194.43</v>
      </c>
      <c r="C37" s="23">
        <f>ROUND(H33/30*2,2)</f>
        <v>204.83</v>
      </c>
      <c r="D37" s="24">
        <f>C37-B37</f>
        <v>10.400000000000006</v>
      </c>
    </row>
    <row r="38" spans="1:9" ht="15" thickBot="1" x14ac:dyDescent="0.4">
      <c r="A38" s="16" t="s">
        <v>44</v>
      </c>
      <c r="B38" s="17"/>
      <c r="C38" s="18"/>
      <c r="D38" s="15">
        <f>SUM(D35:D37)</f>
        <v>2085.0199999999991</v>
      </c>
    </row>
    <row r="39" spans="1:9" ht="15" thickBot="1" x14ac:dyDescent="0.4">
      <c r="A39" s="16" t="s">
        <v>45</v>
      </c>
      <c r="B39" s="17"/>
      <c r="C39" s="18"/>
      <c r="D39" s="15">
        <f>H30</f>
        <v>34996.68</v>
      </c>
    </row>
    <row r="40" spans="1:9" ht="15" thickBot="1" x14ac:dyDescent="0.4">
      <c r="A40" s="19" t="s">
        <v>46</v>
      </c>
      <c r="B40" s="20"/>
      <c r="C40" s="21"/>
      <c r="D40" s="30">
        <f>D38+D39</f>
        <v>37081.699999999997</v>
      </c>
    </row>
    <row r="41" spans="1:9" ht="15" thickTop="1" x14ac:dyDescent="0.35"/>
  </sheetData>
  <mergeCells count="3">
    <mergeCell ref="A40:C40"/>
    <mergeCell ref="A38:C38"/>
    <mergeCell ref="A39:C3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>ANAC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Humberto Araujo Coser</dc:creator>
  <cp:lastModifiedBy>Humberto Araujo Coser</cp:lastModifiedBy>
  <dcterms:created xsi:type="dcterms:W3CDTF">2025-10-21T15:14:21Z</dcterms:created>
  <dcterms:modified xsi:type="dcterms:W3CDTF">2025-10-21T15:40:48Z</dcterms:modified>
</cp:coreProperties>
</file>