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ac.sharepoint.com/sites/GEIT-Servidores/Documentos Compartilhados/General/Contratações/2025/Backup/"/>
    </mc:Choice>
  </mc:AlternateContent>
  <xr:revisionPtr revIDLastSave="847" documentId="13_ncr:1_{4A2846DC-19B1-4821-94E0-090764CF60C0}" xr6:coauthVersionLast="47" xr6:coauthVersionMax="47" xr10:uidLastSave="{295D4497-2CDA-4265-86B9-207F55509089}"/>
  <bookViews>
    <workbookView xWindow="-120" yWindow="-120" windowWidth="29040" windowHeight="15840" tabRatio="824" activeTab="7" xr2:uid="{F2975657-BA83-4EBE-945B-B345D750868C}"/>
  </bookViews>
  <sheets>
    <sheet name="Análise_SEDE" sheetId="11" r:id="rId1"/>
    <sheet name="Análise_CT" sheetId="12" r:id="rId2"/>
    <sheet name="Análise_Nuvem" sheetId="13" r:id="rId3"/>
    <sheet name="FETB_Veritas_Storage_RO" sheetId="9" r:id="rId4"/>
    <sheet name="Consolidado_APP" sheetId="2" r:id="rId5"/>
    <sheet name="Histórico_Mês_APP" sheetId="3" r:id="rId6"/>
    <sheet name="Historico_Util_Dia_APP" sheetId="1" r:id="rId7"/>
    <sheet name="DEDUP" sheetId="4" r:id="rId8"/>
    <sheet name="Consumo_por_Politica" sheetId="5" r:id="rId9"/>
    <sheet name="Change_Rate" sheetId="7" r:id="rId10"/>
    <sheet name="FETB_Storage" sheetId="8" r:id="rId11"/>
    <sheet name="RO" sheetId="15" r:id="rId12"/>
    <sheet name="Política_BKP" sheetId="10" r:id="rId13"/>
    <sheet name="DadosGeraisANAC" sheetId="14" r:id="rId14"/>
    <sheet name="Dados_Gravados" sheetId="17" r:id="rId15"/>
  </sheets>
  <definedNames>
    <definedName name="_xlnm._FilterDatabase" localSheetId="7" hidden="1">DEDUP!$A$1:$E$8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4" l="1"/>
  <c r="E21" i="8"/>
  <c r="E15" i="8"/>
  <c r="E16" i="8"/>
  <c r="E17" i="8"/>
  <c r="E18" i="8"/>
  <c r="E19" i="8"/>
  <c r="E20" i="8"/>
  <c r="E22" i="8"/>
  <c r="E23" i="8"/>
  <c r="D16" i="8"/>
  <c r="D17" i="8"/>
  <c r="D18" i="8"/>
  <c r="D19" i="8"/>
  <c r="D20" i="8"/>
  <c r="D21" i="8"/>
  <c r="D22" i="8"/>
  <c r="D23" i="8"/>
  <c r="D15" i="8"/>
  <c r="G10" i="17"/>
  <c r="C10" i="17"/>
  <c r="F10" i="17"/>
  <c r="B10" i="17"/>
  <c r="E33" i="9"/>
  <c r="E22" i="9" l="1"/>
  <c r="B57" i="15"/>
  <c r="B52" i="15"/>
  <c r="B58" i="15" s="1"/>
  <c r="B12" i="15"/>
  <c r="L37" i="9"/>
  <c r="G24" i="14" l="1"/>
  <c r="F24" i="14"/>
  <c r="E24" i="14"/>
  <c r="C24" i="14"/>
  <c r="B2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4" i="14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4" i="14"/>
  <c r="D24" i="14" l="1"/>
  <c r="B23" i="4" l="1"/>
  <c r="L14" i="11"/>
  <c r="B6" i="11" s="1"/>
  <c r="B9" i="11" l="1"/>
  <c r="F44" i="8"/>
  <c r="B47" i="8"/>
  <c r="H33" i="8"/>
  <c r="H34" i="8" s="1"/>
  <c r="F33" i="8"/>
  <c r="F34" i="8" s="1"/>
  <c r="D33" i="8"/>
  <c r="B33" i="8"/>
  <c r="D34" i="8" l="1"/>
  <c r="B35" i="8" s="1"/>
  <c r="M12" i="8" l="1"/>
  <c r="N12" i="8"/>
  <c r="N13" i="8" l="1"/>
  <c r="M13" i="8"/>
  <c r="C16" i="8"/>
  <c r="C17" i="8"/>
  <c r="C18" i="8"/>
  <c r="C19" i="8"/>
  <c r="C20" i="8"/>
  <c r="C21" i="8"/>
  <c r="C22" i="8"/>
  <c r="C15" i="8"/>
  <c r="C23" i="8" s="1"/>
  <c r="K3" i="8"/>
  <c r="M3" i="8" s="1"/>
  <c r="O3" i="8" s="1"/>
  <c r="Q3" i="8" s="1"/>
  <c r="S3" i="8" s="1"/>
  <c r="J3" i="8"/>
  <c r="K4" i="8"/>
  <c r="M4" i="8"/>
  <c r="O4" i="8" s="1"/>
  <c r="Q4" i="8" s="1"/>
  <c r="S4" i="8" s="1"/>
  <c r="J4" i="8"/>
  <c r="L4" i="8" s="1"/>
  <c r="N4" i="8" s="1"/>
  <c r="P4" i="8" s="1"/>
  <c r="R4" i="8" s="1"/>
  <c r="Z38" i="13"/>
  <c r="AB38" i="13" s="1"/>
  <c r="V38" i="13"/>
  <c r="X38" i="13" s="1"/>
  <c r="U38" i="13"/>
  <c r="W38" i="13" s="1"/>
  <c r="Z37" i="13"/>
  <c r="AB37" i="13" s="1"/>
  <c r="V37" i="13"/>
  <c r="X37" i="13" s="1"/>
  <c r="U37" i="13"/>
  <c r="W37" i="13" s="1"/>
  <c r="Z36" i="13"/>
  <c r="AB36" i="13" s="1"/>
  <c r="V36" i="13"/>
  <c r="X36" i="13" s="1"/>
  <c r="U36" i="13"/>
  <c r="Z35" i="13"/>
  <c r="W35" i="13"/>
  <c r="V35" i="13"/>
  <c r="X35" i="13" s="1"/>
  <c r="U35" i="13"/>
  <c r="Z34" i="13"/>
  <c r="W34" i="13"/>
  <c r="V34" i="13"/>
  <c r="X34" i="13" s="1"/>
  <c r="U34" i="13"/>
  <c r="Z33" i="13"/>
  <c r="V33" i="13"/>
  <c r="X33" i="13" s="1"/>
  <c r="U33" i="13"/>
  <c r="W33" i="13" s="1"/>
  <c r="L27" i="13"/>
  <c r="AB26" i="13"/>
  <c r="AD26" i="13" s="1"/>
  <c r="Z26" i="13"/>
  <c r="AA26" i="13" s="1"/>
  <c r="V26" i="13"/>
  <c r="X26" i="13" s="1"/>
  <c r="U26" i="13"/>
  <c r="Z25" i="13"/>
  <c r="AA25" i="13" s="1"/>
  <c r="W25" i="13"/>
  <c r="V25" i="13"/>
  <c r="X25" i="13" s="1"/>
  <c r="Y25" i="13" s="1"/>
  <c r="U25" i="13"/>
  <c r="Z24" i="13"/>
  <c r="AA24" i="13" s="1"/>
  <c r="W24" i="13"/>
  <c r="V24" i="13"/>
  <c r="X24" i="13" s="1"/>
  <c r="Y24" i="13" s="1"/>
  <c r="U24" i="13"/>
  <c r="Z23" i="13"/>
  <c r="AA23" i="13" s="1"/>
  <c r="V23" i="13"/>
  <c r="X23" i="13" s="1"/>
  <c r="Y23" i="13" s="1"/>
  <c r="U23" i="13"/>
  <c r="W23" i="13" s="1"/>
  <c r="Z22" i="13"/>
  <c r="AA22" i="13" s="1"/>
  <c r="V22" i="13"/>
  <c r="X22" i="13" s="1"/>
  <c r="U22" i="13"/>
  <c r="W22" i="13" s="1"/>
  <c r="Z21" i="13"/>
  <c r="AB21" i="13" s="1"/>
  <c r="AD21" i="13" s="1"/>
  <c r="W21" i="13"/>
  <c r="V21" i="13"/>
  <c r="U21" i="13"/>
  <c r="Z20" i="13"/>
  <c r="AA20" i="13" s="1"/>
  <c r="W20" i="13"/>
  <c r="V20" i="13"/>
  <c r="X20" i="13" s="1"/>
  <c r="U20" i="13"/>
  <c r="L14" i="13"/>
  <c r="Z13" i="13"/>
  <c r="AA13" i="13" s="1"/>
  <c r="W13" i="13"/>
  <c r="V13" i="13"/>
  <c r="X13" i="13" s="1"/>
  <c r="Y13" i="13" s="1"/>
  <c r="Z12" i="13"/>
  <c r="AB12" i="13" s="1"/>
  <c r="X12" i="13"/>
  <c r="V12" i="13"/>
  <c r="U12" i="13"/>
  <c r="W12" i="13" s="1"/>
  <c r="Z11" i="13"/>
  <c r="AB11" i="13" s="1"/>
  <c r="V11" i="13"/>
  <c r="X11" i="13" s="1"/>
  <c r="U11" i="13"/>
  <c r="Z10" i="13"/>
  <c r="AB10" i="13" s="1"/>
  <c r="X10" i="13"/>
  <c r="V10" i="13"/>
  <c r="U10" i="13"/>
  <c r="W10" i="13" s="1"/>
  <c r="AB9" i="13"/>
  <c r="AC9" i="13" s="1"/>
  <c r="Z9" i="13"/>
  <c r="AA9" i="13" s="1"/>
  <c r="X9" i="13"/>
  <c r="V9" i="13"/>
  <c r="U9" i="13"/>
  <c r="W9" i="13" s="1"/>
  <c r="Y9" i="13" s="1"/>
  <c r="Z8" i="13"/>
  <c r="AB8" i="13" s="1"/>
  <c r="X8" i="13"/>
  <c r="V8" i="13"/>
  <c r="U8" i="13"/>
  <c r="W8" i="13" s="1"/>
  <c r="AB7" i="13"/>
  <c r="AC7" i="13" s="1"/>
  <c r="AA7" i="13"/>
  <c r="Z7" i="13"/>
  <c r="X7" i="13"/>
  <c r="V7" i="13"/>
  <c r="U7" i="13"/>
  <c r="W7" i="13" s="1"/>
  <c r="Z10" i="12"/>
  <c r="AB10" i="12" s="1"/>
  <c r="Z11" i="12"/>
  <c r="Z12" i="12"/>
  <c r="Z13" i="12"/>
  <c r="X11" i="12"/>
  <c r="X12" i="12"/>
  <c r="X13" i="12"/>
  <c r="W10" i="12"/>
  <c r="W11" i="12"/>
  <c r="W12" i="12"/>
  <c r="W13" i="12"/>
  <c r="Z9" i="12"/>
  <c r="Z8" i="12"/>
  <c r="AB8" i="12" s="1"/>
  <c r="Z7" i="12"/>
  <c r="AA7" i="12" s="1"/>
  <c r="L39" i="12"/>
  <c r="AB38" i="12"/>
  <c r="AD38" i="12" s="1"/>
  <c r="Z38" i="12"/>
  <c r="AA38" i="12" s="1"/>
  <c r="X38" i="12"/>
  <c r="V38" i="12"/>
  <c r="U38" i="12"/>
  <c r="W38" i="12" s="1"/>
  <c r="Z37" i="12"/>
  <c r="AB37" i="12" s="1"/>
  <c r="V37" i="12"/>
  <c r="X37" i="12" s="1"/>
  <c r="U37" i="12"/>
  <c r="W37" i="12" s="1"/>
  <c r="AD36" i="12"/>
  <c r="AF36" i="12" s="1"/>
  <c r="AB36" i="12"/>
  <c r="AC36" i="12" s="1"/>
  <c r="Z36" i="12"/>
  <c r="V36" i="12"/>
  <c r="X36" i="12" s="1"/>
  <c r="U36" i="12"/>
  <c r="Z35" i="12"/>
  <c r="AB35" i="12" s="1"/>
  <c r="W35" i="12"/>
  <c r="V35" i="12"/>
  <c r="X35" i="12" s="1"/>
  <c r="Y35" i="12" s="1"/>
  <c r="U35" i="12"/>
  <c r="Z34" i="12"/>
  <c r="AB34" i="12" s="1"/>
  <c r="W34" i="12"/>
  <c r="V34" i="12"/>
  <c r="X34" i="12" s="1"/>
  <c r="Y34" i="12" s="1"/>
  <c r="U34" i="12"/>
  <c r="AB33" i="12"/>
  <c r="Z33" i="12"/>
  <c r="AA33" i="12" s="1"/>
  <c r="X33" i="12"/>
  <c r="W33" i="12"/>
  <c r="V33" i="12"/>
  <c r="U33" i="12"/>
  <c r="L27" i="12"/>
  <c r="Z26" i="12"/>
  <c r="AB26" i="12" s="1"/>
  <c r="V26" i="12"/>
  <c r="X26" i="12" s="1"/>
  <c r="U26" i="12"/>
  <c r="W26" i="12" s="1"/>
  <c r="Z25" i="12"/>
  <c r="AB25" i="12" s="1"/>
  <c r="V25" i="12"/>
  <c r="X25" i="12" s="1"/>
  <c r="U25" i="12"/>
  <c r="W25" i="12" s="1"/>
  <c r="Z24" i="12"/>
  <c r="AB24" i="12" s="1"/>
  <c r="W24" i="12"/>
  <c r="V24" i="12"/>
  <c r="X24" i="12" s="1"/>
  <c r="U24" i="12"/>
  <c r="Z23" i="12"/>
  <c r="W23" i="12"/>
  <c r="V23" i="12"/>
  <c r="X23" i="12" s="1"/>
  <c r="U23" i="12"/>
  <c r="Z22" i="12"/>
  <c r="AB22" i="12" s="1"/>
  <c r="W22" i="12"/>
  <c r="V22" i="12"/>
  <c r="X22" i="12" s="1"/>
  <c r="U22" i="12"/>
  <c r="Z21" i="12"/>
  <c r="AB21" i="12" s="1"/>
  <c r="W21" i="12"/>
  <c r="V21" i="12"/>
  <c r="X21" i="12" s="1"/>
  <c r="U21" i="12"/>
  <c r="Z20" i="12"/>
  <c r="AB20" i="12" s="1"/>
  <c r="W20" i="12"/>
  <c r="V20" i="12"/>
  <c r="X20" i="12" s="1"/>
  <c r="Y20" i="12" s="1"/>
  <c r="U20" i="12"/>
  <c r="V13" i="12"/>
  <c r="Y13" i="12" s="1"/>
  <c r="AB12" i="12"/>
  <c r="V12" i="12"/>
  <c r="U12" i="12"/>
  <c r="V11" i="12"/>
  <c r="U11" i="12"/>
  <c r="V10" i="12"/>
  <c r="X10" i="12" s="1"/>
  <c r="U10" i="12"/>
  <c r="V9" i="12"/>
  <c r="U9" i="12"/>
  <c r="V8" i="12"/>
  <c r="U8" i="12"/>
  <c r="V7" i="12"/>
  <c r="U7" i="12"/>
  <c r="Z21" i="11"/>
  <c r="AA21" i="11" s="1"/>
  <c r="X21" i="11"/>
  <c r="Y21" i="11" s="1"/>
  <c r="W21" i="11"/>
  <c r="V21" i="11"/>
  <c r="U21" i="11"/>
  <c r="Z8" i="11"/>
  <c r="AB8" i="11" s="1"/>
  <c r="AD8" i="11" s="1"/>
  <c r="V8" i="11"/>
  <c r="X8" i="11" s="1"/>
  <c r="U8" i="11"/>
  <c r="W8" i="11" s="1"/>
  <c r="B23" i="8"/>
  <c r="Y34" i="13" l="1"/>
  <c r="AC26" i="13"/>
  <c r="AB25" i="13"/>
  <c r="AD25" i="13" s="1"/>
  <c r="AB23" i="13"/>
  <c r="AC23" i="13" s="1"/>
  <c r="AB22" i="13"/>
  <c r="AD22" i="13" s="1"/>
  <c r="AA21" i="13"/>
  <c r="AA27" i="13" s="1"/>
  <c r="C18" i="13" s="1"/>
  <c r="AB13" i="13"/>
  <c r="AD13" i="13" s="1"/>
  <c r="AA11" i="13"/>
  <c r="Z14" i="13"/>
  <c r="AA34" i="13"/>
  <c r="AA33" i="13"/>
  <c r="AC37" i="13"/>
  <c r="AA35" i="13"/>
  <c r="AA8" i="11"/>
  <c r="J5" i="8"/>
  <c r="M14" i="8"/>
  <c r="M15" i="8"/>
  <c r="N15" i="8"/>
  <c r="N14" i="8"/>
  <c r="L3" i="8"/>
  <c r="Y20" i="13"/>
  <c r="Y7" i="13"/>
  <c r="AA37" i="13"/>
  <c r="AC36" i="13"/>
  <c r="AD36" i="13"/>
  <c r="AF36" i="13" s="1"/>
  <c r="AA36" i="13"/>
  <c r="Y35" i="13"/>
  <c r="AB35" i="13"/>
  <c r="AD35" i="13" s="1"/>
  <c r="AF35" i="13" s="1"/>
  <c r="AB33" i="13"/>
  <c r="AD33" i="13" s="1"/>
  <c r="AF33" i="13" s="1"/>
  <c r="AH36" i="13"/>
  <c r="AI36" i="13" s="1"/>
  <c r="AG36" i="13"/>
  <c r="AD12" i="13"/>
  <c r="AC12" i="13"/>
  <c r="Y33" i="13"/>
  <c r="Y12" i="13"/>
  <c r="AF21" i="13"/>
  <c r="AE21" i="13"/>
  <c r="Y10" i="13"/>
  <c r="AF13" i="13"/>
  <c r="AE13" i="13"/>
  <c r="Y22" i="13"/>
  <c r="Y37" i="13"/>
  <c r="Y8" i="13"/>
  <c r="AD10" i="13"/>
  <c r="AC10" i="13"/>
  <c r="Y38" i="13"/>
  <c r="AD8" i="13"/>
  <c r="AB14" i="13"/>
  <c r="AC8" i="13"/>
  <c r="AF22" i="13"/>
  <c r="AE22" i="13"/>
  <c r="AD38" i="13"/>
  <c r="AC38" i="13"/>
  <c r="AD11" i="13"/>
  <c r="AC11" i="13"/>
  <c r="AE26" i="13"/>
  <c r="AF26" i="13"/>
  <c r="AF25" i="13"/>
  <c r="AE25" i="13"/>
  <c r="AE36" i="13"/>
  <c r="X21" i="13"/>
  <c r="Y21" i="13" s="1"/>
  <c r="Z39" i="13"/>
  <c r="AD7" i="13"/>
  <c r="AA8" i="13"/>
  <c r="AD9" i="13"/>
  <c r="AA10" i="13"/>
  <c r="AA12" i="13"/>
  <c r="AB20" i="13"/>
  <c r="AB24" i="13"/>
  <c r="AB34" i="13"/>
  <c r="AD37" i="13"/>
  <c r="AA38" i="13"/>
  <c r="W11" i="13"/>
  <c r="Y11" i="13" s="1"/>
  <c r="W26" i="13"/>
  <c r="Y26" i="13" s="1"/>
  <c r="W36" i="13"/>
  <c r="Y36" i="13" s="1"/>
  <c r="AC13" i="13"/>
  <c r="AC21" i="13"/>
  <c r="AC25" i="13"/>
  <c r="Z27" i="13"/>
  <c r="AC35" i="13"/>
  <c r="AD23" i="13"/>
  <c r="AC22" i="13"/>
  <c r="AC37" i="12"/>
  <c r="AD37" i="12"/>
  <c r="AE37" i="12" s="1"/>
  <c r="AA37" i="12"/>
  <c r="Y37" i="12"/>
  <c r="AA36" i="12"/>
  <c r="Y33" i="12"/>
  <c r="AA23" i="12"/>
  <c r="Y26" i="12"/>
  <c r="Y24" i="12"/>
  <c r="Y21" i="12"/>
  <c r="AA9" i="12"/>
  <c r="L14" i="12"/>
  <c r="AB11" i="12"/>
  <c r="AD11" i="12" s="1"/>
  <c r="AF11" i="12" s="1"/>
  <c r="Y10" i="12"/>
  <c r="W7" i="12"/>
  <c r="W8" i="12"/>
  <c r="X7" i="12"/>
  <c r="Y11" i="12"/>
  <c r="X8" i="12"/>
  <c r="W9" i="12"/>
  <c r="Z14" i="12"/>
  <c r="X9" i="12"/>
  <c r="Y23" i="12"/>
  <c r="AB23" i="12"/>
  <c r="AC23" i="12" s="1"/>
  <c r="Y22" i="12"/>
  <c r="AB7" i="12"/>
  <c r="AD7" i="12" s="1"/>
  <c r="AF7" i="12" s="1"/>
  <c r="AB9" i="12"/>
  <c r="AD9" i="12" s="1"/>
  <c r="AF9" i="12" s="1"/>
  <c r="Y25" i="12"/>
  <c r="Y38" i="12"/>
  <c r="Y12" i="12"/>
  <c r="AD21" i="12"/>
  <c r="AC21" i="12"/>
  <c r="AD35" i="12"/>
  <c r="AC35" i="12"/>
  <c r="AC24" i="12"/>
  <c r="AD24" i="12"/>
  <c r="AC10" i="12"/>
  <c r="AD10" i="12"/>
  <c r="AD22" i="12"/>
  <c r="AC22" i="12"/>
  <c r="AB39" i="12"/>
  <c r="AD26" i="12"/>
  <c r="AC26" i="12"/>
  <c r="AC8" i="12"/>
  <c r="AD8" i="12"/>
  <c r="AH36" i="12"/>
  <c r="AI36" i="12" s="1"/>
  <c r="AG36" i="12"/>
  <c r="AF38" i="12"/>
  <c r="AE38" i="12"/>
  <c r="AC34" i="12"/>
  <c r="AD34" i="12"/>
  <c r="AC12" i="12"/>
  <c r="AD12" i="12"/>
  <c r="AD25" i="12"/>
  <c r="AC25" i="12"/>
  <c r="AD20" i="12"/>
  <c r="AC20" i="12"/>
  <c r="AC33" i="12"/>
  <c r="AE36" i="12"/>
  <c r="AC11" i="12"/>
  <c r="AA20" i="12"/>
  <c r="AD23" i="12"/>
  <c r="AA24" i="12"/>
  <c r="AD33" i="12"/>
  <c r="AA34" i="12"/>
  <c r="AA39" i="12" s="1"/>
  <c r="Z39" i="12"/>
  <c r="AA13" i="12"/>
  <c r="AA21" i="12"/>
  <c r="AA25" i="12"/>
  <c r="AA35" i="12"/>
  <c r="W36" i="12"/>
  <c r="Y36" i="12" s="1"/>
  <c r="Y39" i="12" s="1"/>
  <c r="AF37" i="12"/>
  <c r="AC38" i="12"/>
  <c r="AB13" i="12"/>
  <c r="Z27" i="12"/>
  <c r="AA22" i="12"/>
  <c r="AA26" i="12"/>
  <c r="AA8" i="12"/>
  <c r="AA10" i="12"/>
  <c r="AA12" i="12"/>
  <c r="AB21" i="11"/>
  <c r="Y8" i="11"/>
  <c r="AF8" i="11"/>
  <c r="AE8" i="11"/>
  <c r="AC8" i="11"/>
  <c r="H16" i="8"/>
  <c r="H17" i="8"/>
  <c r="H18" i="8"/>
  <c r="H19" i="8"/>
  <c r="H20" i="8"/>
  <c r="H15" i="8"/>
  <c r="G21" i="8"/>
  <c r="B9" i="12" l="1"/>
  <c r="C6" i="12"/>
  <c r="AE35" i="13"/>
  <c r="AC14" i="13"/>
  <c r="D17" i="13" s="1"/>
  <c r="AA14" i="13"/>
  <c r="C17" i="13" s="1"/>
  <c r="Y14" i="13"/>
  <c r="B17" i="13" s="1"/>
  <c r="Y8" i="12"/>
  <c r="AA39" i="13"/>
  <c r="C14" i="13" s="1"/>
  <c r="C19" i="13" s="1"/>
  <c r="AE33" i="13"/>
  <c r="AB39" i="13"/>
  <c r="AC33" i="13"/>
  <c r="AB27" i="12"/>
  <c r="H21" i="8"/>
  <c r="L5" i="8"/>
  <c r="N3" i="8"/>
  <c r="Y7" i="12"/>
  <c r="Y27" i="13"/>
  <c r="B18" i="13" s="1"/>
  <c r="AF7" i="13"/>
  <c r="AD14" i="13"/>
  <c r="AE7" i="13"/>
  <c r="AH33" i="13"/>
  <c r="AG33" i="13"/>
  <c r="AF37" i="13"/>
  <c r="AE37" i="13"/>
  <c r="AG22" i="13"/>
  <c r="AH22" i="13"/>
  <c r="AI22" i="13" s="1"/>
  <c r="AF11" i="13"/>
  <c r="AE11" i="13"/>
  <c r="AF23" i="13"/>
  <c r="AE23" i="13"/>
  <c r="AD34" i="13"/>
  <c r="AC34" i="13"/>
  <c r="AF12" i="13"/>
  <c r="AE12" i="13"/>
  <c r="AD24" i="13"/>
  <c r="AC24" i="13"/>
  <c r="AG25" i="13"/>
  <c r="AH25" i="13"/>
  <c r="AI25" i="13" s="1"/>
  <c r="AF38" i="13"/>
  <c r="AE38" i="13"/>
  <c r="AB27" i="13"/>
  <c r="AD20" i="13"/>
  <c r="AC20" i="13"/>
  <c r="AF8" i="13"/>
  <c r="AE8" i="13"/>
  <c r="AH13" i="13"/>
  <c r="AI13" i="13" s="1"/>
  <c r="AG13" i="13"/>
  <c r="AG35" i="13"/>
  <c r="AH35" i="13"/>
  <c r="AI35" i="13" s="1"/>
  <c r="AH26" i="13"/>
  <c r="AI26" i="13" s="1"/>
  <c r="AG26" i="13"/>
  <c r="AF9" i="13"/>
  <c r="AE9" i="13"/>
  <c r="AG21" i="13"/>
  <c r="AH21" i="13"/>
  <c r="AI21" i="13" s="1"/>
  <c r="Y39" i="13"/>
  <c r="B14" i="13" s="1"/>
  <c r="B19" i="13" s="1"/>
  <c r="AF10" i="13"/>
  <c r="AE10" i="13"/>
  <c r="AC39" i="12"/>
  <c r="Y27" i="12"/>
  <c r="B13" i="12" s="1"/>
  <c r="B18" i="12" s="1"/>
  <c r="AE11" i="12"/>
  <c r="Y9" i="12"/>
  <c r="AC7" i="12"/>
  <c r="AE7" i="12"/>
  <c r="AB14" i="12"/>
  <c r="AC9" i="12"/>
  <c r="AA11" i="12"/>
  <c r="AE9" i="12"/>
  <c r="AA14" i="12"/>
  <c r="C12" i="12" s="1"/>
  <c r="C17" i="12" s="1"/>
  <c r="AF34" i="12"/>
  <c r="AE34" i="12"/>
  <c r="AF25" i="12"/>
  <c r="AE25" i="12"/>
  <c r="AH38" i="12"/>
  <c r="AI38" i="12" s="1"/>
  <c r="AG38" i="12"/>
  <c r="AE26" i="12"/>
  <c r="AF26" i="12"/>
  <c r="AF21" i="12"/>
  <c r="AE21" i="12"/>
  <c r="AH9" i="12"/>
  <c r="AI9" i="12" s="1"/>
  <c r="AG9" i="12"/>
  <c r="AC27" i="12"/>
  <c r="D13" i="12" s="1"/>
  <c r="D18" i="12" s="1"/>
  <c r="AF35" i="12"/>
  <c r="AE35" i="12"/>
  <c r="AD13" i="12"/>
  <c r="AC13" i="12"/>
  <c r="AE23" i="12"/>
  <c r="AF23" i="12"/>
  <c r="AE8" i="12"/>
  <c r="AF8" i="12"/>
  <c r="AE22" i="12"/>
  <c r="AF22" i="12"/>
  <c r="AA27" i="12"/>
  <c r="C13" i="12" s="1"/>
  <c r="C18" i="12" s="1"/>
  <c r="AE10" i="12"/>
  <c r="AF10" i="12"/>
  <c r="AH7" i="12"/>
  <c r="AG7" i="12"/>
  <c r="AD27" i="12"/>
  <c r="AF20" i="12"/>
  <c r="AE20" i="12"/>
  <c r="AF33" i="12"/>
  <c r="AE33" i="12"/>
  <c r="AD39" i="12"/>
  <c r="AH37" i="12"/>
  <c r="AI37" i="12" s="1"/>
  <c r="AG37" i="12"/>
  <c r="AE12" i="12"/>
  <c r="AF12" i="12"/>
  <c r="AD14" i="12"/>
  <c r="AF24" i="12"/>
  <c r="AE24" i="12"/>
  <c r="AH11" i="12"/>
  <c r="AI11" i="12" s="1"/>
  <c r="AG11" i="12"/>
  <c r="AD21" i="11"/>
  <c r="AC21" i="11"/>
  <c r="AH8" i="11"/>
  <c r="AI8" i="11" s="1"/>
  <c r="AG8" i="11"/>
  <c r="Y14" i="12" l="1"/>
  <c r="B12" i="12" s="1"/>
  <c r="B17" i="12" s="1"/>
  <c r="D6" i="12"/>
  <c r="C9" i="12"/>
  <c r="AC39" i="13"/>
  <c r="D14" i="13" s="1"/>
  <c r="D19" i="13" s="1"/>
  <c r="P3" i="8"/>
  <c r="N5" i="8"/>
  <c r="AH38" i="13"/>
  <c r="AI38" i="13" s="1"/>
  <c r="AG38" i="13"/>
  <c r="AH37" i="13"/>
  <c r="AI37" i="13" s="1"/>
  <c r="AG37" i="13"/>
  <c r="AI33" i="13"/>
  <c r="AH9" i="13"/>
  <c r="AI9" i="13" s="1"/>
  <c r="AG9" i="13"/>
  <c r="AH8" i="13"/>
  <c r="AI8" i="13" s="1"/>
  <c r="AG8" i="13"/>
  <c r="AC27" i="13"/>
  <c r="D18" i="13" s="1"/>
  <c r="AE14" i="13"/>
  <c r="E17" i="13" s="1"/>
  <c r="AH10" i="13"/>
  <c r="AI10" i="13" s="1"/>
  <c r="AG10" i="13"/>
  <c r="AD27" i="13"/>
  <c r="AF20" i="13"/>
  <c r="AE20" i="13"/>
  <c r="AH11" i="13"/>
  <c r="AI11" i="13" s="1"/>
  <c r="AG11" i="13"/>
  <c r="AF34" i="13"/>
  <c r="AE34" i="13"/>
  <c r="AE39" i="13" s="1"/>
  <c r="E14" i="13" s="1"/>
  <c r="E19" i="13" s="1"/>
  <c r="AD39" i="13"/>
  <c r="AH23" i="13"/>
  <c r="AI23" i="13" s="1"/>
  <c r="AG23" i="13"/>
  <c r="AH7" i="13"/>
  <c r="AG7" i="13"/>
  <c r="AF14" i="13"/>
  <c r="AF24" i="13"/>
  <c r="AE24" i="13"/>
  <c r="AH12" i="13"/>
  <c r="AI12" i="13" s="1"/>
  <c r="AG12" i="13"/>
  <c r="AC14" i="12"/>
  <c r="D12" i="12" s="1"/>
  <c r="D17" i="12" s="1"/>
  <c r="AE27" i="12"/>
  <c r="E13" i="12" s="1"/>
  <c r="E18" i="12" s="1"/>
  <c r="AH26" i="12"/>
  <c r="AI26" i="12" s="1"/>
  <c r="AG26" i="12"/>
  <c r="AH24" i="12"/>
  <c r="AI24" i="12" s="1"/>
  <c r="AG24" i="12"/>
  <c r="AF13" i="12"/>
  <c r="AF14" i="12" s="1"/>
  <c r="AE13" i="12"/>
  <c r="AE14" i="12" s="1"/>
  <c r="E12" i="12" s="1"/>
  <c r="E17" i="12" s="1"/>
  <c r="AH8" i="12"/>
  <c r="AI8" i="12" s="1"/>
  <c r="AG8" i="12"/>
  <c r="AH23" i="12"/>
  <c r="AI23" i="12" s="1"/>
  <c r="AG23" i="12"/>
  <c r="AI7" i="12"/>
  <c r="AG35" i="12"/>
  <c r="AH35" i="12"/>
  <c r="AI35" i="12" s="1"/>
  <c r="AG21" i="12"/>
  <c r="AH21" i="12"/>
  <c r="AI21" i="12" s="1"/>
  <c r="AG12" i="12"/>
  <c r="AH12" i="12"/>
  <c r="AI12" i="12" s="1"/>
  <c r="AG25" i="12"/>
  <c r="AH25" i="12"/>
  <c r="AI25" i="12" s="1"/>
  <c r="AH20" i="12"/>
  <c r="AG20" i="12"/>
  <c r="AF27" i="12"/>
  <c r="AG10" i="12"/>
  <c r="AH10" i="12"/>
  <c r="AI10" i="12" s="1"/>
  <c r="AE39" i="12"/>
  <c r="AF39" i="12"/>
  <c r="AH33" i="12"/>
  <c r="AG33" i="12"/>
  <c r="AH22" i="12"/>
  <c r="AI22" i="12" s="1"/>
  <c r="AG22" i="12"/>
  <c r="AH34" i="12"/>
  <c r="AI34" i="12" s="1"/>
  <c r="AG34" i="12"/>
  <c r="AF21" i="11"/>
  <c r="AE21" i="11"/>
  <c r="Z9" i="11"/>
  <c r="AB9" i="11" s="1"/>
  <c r="V9" i="11"/>
  <c r="X9" i="11" s="1"/>
  <c r="U9" i="11"/>
  <c r="W9" i="11" s="1"/>
  <c r="L39" i="11"/>
  <c r="Z38" i="11"/>
  <c r="V38" i="11"/>
  <c r="X38" i="11" s="1"/>
  <c r="U38" i="11"/>
  <c r="W38" i="11" s="1"/>
  <c r="Z37" i="11"/>
  <c r="AB37" i="11" s="1"/>
  <c r="AD37" i="11" s="1"/>
  <c r="V37" i="11"/>
  <c r="X37" i="11" s="1"/>
  <c r="U37" i="11"/>
  <c r="W37" i="11" s="1"/>
  <c r="Z36" i="11"/>
  <c r="AB36" i="11" s="1"/>
  <c r="V36" i="11"/>
  <c r="X36" i="11" s="1"/>
  <c r="U36" i="11"/>
  <c r="W36" i="11" s="1"/>
  <c r="Z35" i="11"/>
  <c r="V35" i="11"/>
  <c r="X35" i="11" s="1"/>
  <c r="U35" i="11"/>
  <c r="W35" i="11" s="1"/>
  <c r="Z34" i="11"/>
  <c r="AB34" i="11" s="1"/>
  <c r="V34" i="11"/>
  <c r="X34" i="11" s="1"/>
  <c r="U34" i="11"/>
  <c r="W34" i="11" s="1"/>
  <c r="Z33" i="11"/>
  <c r="AB33" i="11" s="1"/>
  <c r="V33" i="11"/>
  <c r="X33" i="11" s="1"/>
  <c r="U33" i="11"/>
  <c r="W33" i="11" s="1"/>
  <c r="L27" i="11"/>
  <c r="Z26" i="11"/>
  <c r="V26" i="11"/>
  <c r="X26" i="11" s="1"/>
  <c r="U26" i="11"/>
  <c r="W26" i="11" s="1"/>
  <c r="Z25" i="11"/>
  <c r="V25" i="11"/>
  <c r="X25" i="11" s="1"/>
  <c r="U25" i="11"/>
  <c r="W25" i="11" s="1"/>
  <c r="Z24" i="11"/>
  <c r="AB24" i="11" s="1"/>
  <c r="AD24" i="11" s="1"/>
  <c r="V24" i="11"/>
  <c r="X24" i="11" s="1"/>
  <c r="U24" i="11"/>
  <c r="W24" i="11" s="1"/>
  <c r="Z23" i="11"/>
  <c r="V23" i="11"/>
  <c r="X23" i="11" s="1"/>
  <c r="U23" i="11"/>
  <c r="W23" i="11" s="1"/>
  <c r="Z22" i="11"/>
  <c r="V22" i="11"/>
  <c r="X22" i="11" s="1"/>
  <c r="U22" i="11"/>
  <c r="W22" i="11" s="1"/>
  <c r="Z20" i="11"/>
  <c r="AB20" i="11" s="1"/>
  <c r="V20" i="11"/>
  <c r="X20" i="11" s="1"/>
  <c r="U20" i="11"/>
  <c r="W20" i="11" s="1"/>
  <c r="Z13" i="11"/>
  <c r="W13" i="11"/>
  <c r="V13" i="11"/>
  <c r="X13" i="11" s="1"/>
  <c r="Z12" i="11"/>
  <c r="AB12" i="11" s="1"/>
  <c r="V12" i="11"/>
  <c r="X12" i="11" s="1"/>
  <c r="U12" i="11"/>
  <c r="W12" i="11" s="1"/>
  <c r="Z11" i="11"/>
  <c r="AB11" i="11" s="1"/>
  <c r="AD11" i="11" s="1"/>
  <c r="V11" i="11"/>
  <c r="X11" i="11" s="1"/>
  <c r="U11" i="11"/>
  <c r="W11" i="11" s="1"/>
  <c r="Z10" i="11"/>
  <c r="AB10" i="11" s="1"/>
  <c r="AD10" i="11" s="1"/>
  <c r="V10" i="11"/>
  <c r="X10" i="11" s="1"/>
  <c r="U10" i="11"/>
  <c r="W10" i="11" s="1"/>
  <c r="Z7" i="11"/>
  <c r="V7" i="11"/>
  <c r="X7" i="11" s="1"/>
  <c r="U7" i="11"/>
  <c r="W7" i="11" s="1"/>
  <c r="C6" i="11"/>
  <c r="C9" i="11" s="1"/>
  <c r="D9" i="12" l="1"/>
  <c r="E6" i="12"/>
  <c r="R3" i="8"/>
  <c r="R5" i="8" s="1"/>
  <c r="P5" i="8"/>
  <c r="AH24" i="13"/>
  <c r="AI24" i="13" s="1"/>
  <c r="AG24" i="13"/>
  <c r="AH20" i="13"/>
  <c r="AG20" i="13"/>
  <c r="AG27" i="13" s="1"/>
  <c r="F18" i="13" s="1"/>
  <c r="AF27" i="13"/>
  <c r="AH34" i="13"/>
  <c r="AG34" i="13"/>
  <c r="AG39" i="13" s="1"/>
  <c r="F14" i="13" s="1"/>
  <c r="F19" i="13" s="1"/>
  <c r="AF39" i="13"/>
  <c r="AG14" i="13"/>
  <c r="F17" i="13" s="1"/>
  <c r="AI7" i="13"/>
  <c r="AI14" i="13" s="1"/>
  <c r="AH14" i="13"/>
  <c r="AE27" i="13"/>
  <c r="E18" i="13" s="1"/>
  <c r="AG39" i="12"/>
  <c r="AG27" i="12"/>
  <c r="F13" i="12" s="1"/>
  <c r="F18" i="12" s="1"/>
  <c r="AG13" i="12"/>
  <c r="AG14" i="12" s="1"/>
  <c r="F12" i="12" s="1"/>
  <c r="F17" i="12" s="1"/>
  <c r="AH13" i="12"/>
  <c r="AI13" i="12" s="1"/>
  <c r="AI20" i="12"/>
  <c r="AI27" i="12" s="1"/>
  <c r="G13" i="12" s="1"/>
  <c r="G18" i="12" s="1"/>
  <c r="AH27" i="12"/>
  <c r="AH39" i="12"/>
  <c r="AI33" i="12"/>
  <c r="AI39" i="12" s="1"/>
  <c r="AI14" i="12"/>
  <c r="G12" i="12" s="1"/>
  <c r="G17" i="12" s="1"/>
  <c r="AH14" i="12"/>
  <c r="AH21" i="11"/>
  <c r="AI21" i="11" s="1"/>
  <c r="AG21" i="11"/>
  <c r="Y25" i="11"/>
  <c r="Y9" i="11"/>
  <c r="AD9" i="11"/>
  <c r="AC9" i="11"/>
  <c r="Y22" i="11"/>
  <c r="AA9" i="11"/>
  <c r="AA11" i="11"/>
  <c r="Y38" i="11"/>
  <c r="AA7" i="11"/>
  <c r="Y35" i="11"/>
  <c r="Y13" i="11"/>
  <c r="Y26" i="11"/>
  <c r="AC20" i="11"/>
  <c r="Y34" i="11"/>
  <c r="AB7" i="11"/>
  <c r="AC7" i="11" s="1"/>
  <c r="AE10" i="11"/>
  <c r="AA24" i="11"/>
  <c r="AA23" i="11"/>
  <c r="AA37" i="11"/>
  <c r="AA33" i="11"/>
  <c r="AF37" i="11"/>
  <c r="AE37" i="11"/>
  <c r="AF11" i="11"/>
  <c r="AE11" i="11"/>
  <c r="AE24" i="11"/>
  <c r="AF24" i="11"/>
  <c r="Y10" i="11"/>
  <c r="AC11" i="11"/>
  <c r="Y36" i="11"/>
  <c r="Y7" i="11"/>
  <c r="AC10" i="11"/>
  <c r="AC36" i="11"/>
  <c r="AD36" i="11"/>
  <c r="AC37" i="11"/>
  <c r="AB25" i="11"/>
  <c r="AA25" i="11"/>
  <c r="AC34" i="11"/>
  <c r="AD34" i="11"/>
  <c r="Y24" i="11"/>
  <c r="Y33" i="11"/>
  <c r="AA34" i="11"/>
  <c r="AF10" i="11"/>
  <c r="AA13" i="11"/>
  <c r="AB13" i="11"/>
  <c r="AB14" i="11" s="1"/>
  <c r="AB22" i="11"/>
  <c r="AA22" i="11"/>
  <c r="AA38" i="11"/>
  <c r="AB38" i="11"/>
  <c r="AD20" i="11"/>
  <c r="Y20" i="11"/>
  <c r="AA26" i="11"/>
  <c r="Y37" i="11"/>
  <c r="Y12" i="11"/>
  <c r="AD12" i="11"/>
  <c r="AC12" i="11"/>
  <c r="Z27" i="11"/>
  <c r="AC24" i="11"/>
  <c r="AC33" i="11"/>
  <c r="D6" i="11"/>
  <c r="Y11" i="11"/>
  <c r="Z14" i="11"/>
  <c r="AA20" i="11"/>
  <c r="Y23" i="11"/>
  <c r="AD33" i="11"/>
  <c r="AA35" i="11"/>
  <c r="Z39" i="11"/>
  <c r="AB35" i="11"/>
  <c r="AA10" i="11"/>
  <c r="AA12" i="11"/>
  <c r="AB23" i="11"/>
  <c r="AB26" i="11"/>
  <c r="AA36" i="11"/>
  <c r="E9" i="12" l="1"/>
  <c r="F6" i="12"/>
  <c r="AD7" i="11"/>
  <c r="AI20" i="13"/>
  <c r="AI27" i="13" s="1"/>
  <c r="AH27" i="13"/>
  <c r="AI34" i="13"/>
  <c r="AI39" i="13" s="1"/>
  <c r="G14" i="13" s="1"/>
  <c r="G19" i="13" s="1"/>
  <c r="AH39" i="13"/>
  <c r="AA14" i="11"/>
  <c r="C12" i="11" s="1"/>
  <c r="C17" i="11" s="1"/>
  <c r="AF9" i="11"/>
  <c r="AE9" i="11"/>
  <c r="Y14" i="11"/>
  <c r="B12" i="11" s="1"/>
  <c r="B17" i="11" s="1"/>
  <c r="Y39" i="11"/>
  <c r="AA39" i="11"/>
  <c r="Y27" i="11"/>
  <c r="B13" i="11" s="1"/>
  <c r="B18" i="11" s="1"/>
  <c r="D9" i="11"/>
  <c r="E6" i="11"/>
  <c r="AD38" i="11"/>
  <c r="AC38" i="11"/>
  <c r="AE34" i="11"/>
  <c r="AF34" i="11"/>
  <c r="AF7" i="11"/>
  <c r="AE7" i="11"/>
  <c r="AD26" i="11"/>
  <c r="AC26" i="11"/>
  <c r="AD23" i="11"/>
  <c r="AC23" i="11"/>
  <c r="AE12" i="11"/>
  <c r="AF12" i="11"/>
  <c r="AD25" i="11"/>
  <c r="AC25" i="11"/>
  <c r="AH11" i="11"/>
  <c r="AI11" i="11" s="1"/>
  <c r="AG11" i="11"/>
  <c r="AC35" i="11"/>
  <c r="AD35" i="11"/>
  <c r="AB39" i="11"/>
  <c r="AG10" i="11"/>
  <c r="AH10" i="11"/>
  <c r="AI10" i="11" s="1"/>
  <c r="AF36" i="11"/>
  <c r="AE36" i="11"/>
  <c r="AF20" i="11"/>
  <c r="AE20" i="11"/>
  <c r="AB27" i="11"/>
  <c r="AG24" i="11"/>
  <c r="AH24" i="11"/>
  <c r="AI24" i="11" s="1"/>
  <c r="AD22" i="11"/>
  <c r="AC22" i="11"/>
  <c r="AD13" i="11"/>
  <c r="AC13" i="11"/>
  <c r="AC14" i="11" s="1"/>
  <c r="D12" i="11" s="1"/>
  <c r="D17" i="11" s="1"/>
  <c r="AF33" i="11"/>
  <c r="AE33" i="11"/>
  <c r="AA27" i="11"/>
  <c r="C13" i="11" s="1"/>
  <c r="C18" i="11" s="1"/>
  <c r="AH37" i="11"/>
  <c r="AI37" i="11" s="1"/>
  <c r="AG37" i="11"/>
  <c r="G6" i="12" l="1"/>
  <c r="G9" i="12" s="1"/>
  <c r="F9" i="12"/>
  <c r="AD39" i="11"/>
  <c r="AH9" i="11"/>
  <c r="AI9" i="11" s="1"/>
  <c r="AG9" i="11"/>
  <c r="AC39" i="11"/>
  <c r="AD27" i="11"/>
  <c r="AC27" i="11"/>
  <c r="D13" i="11" s="1"/>
  <c r="D18" i="11" s="1"/>
  <c r="AE26" i="11"/>
  <c r="AF26" i="11"/>
  <c r="AH7" i="11"/>
  <c r="AG7" i="11"/>
  <c r="AE23" i="11"/>
  <c r="AF23" i="11"/>
  <c r="AH34" i="11"/>
  <c r="AI34" i="11" s="1"/>
  <c r="AG34" i="11"/>
  <c r="AF22" i="11"/>
  <c r="AE22" i="11"/>
  <c r="AF25" i="11"/>
  <c r="AE25" i="11"/>
  <c r="AG12" i="11"/>
  <c r="AH12" i="11"/>
  <c r="AI12" i="11" s="1"/>
  <c r="AF38" i="11"/>
  <c r="AE38" i="11"/>
  <c r="AH36" i="11"/>
  <c r="AI36" i="11" s="1"/>
  <c r="AG36" i="11"/>
  <c r="E9" i="11"/>
  <c r="F6" i="11"/>
  <c r="AF13" i="11"/>
  <c r="AF14" i="11" s="1"/>
  <c r="AE13" i="11"/>
  <c r="AE14" i="11" s="1"/>
  <c r="E12" i="11" s="1"/>
  <c r="E17" i="11" s="1"/>
  <c r="AF35" i="11"/>
  <c r="AE35" i="11"/>
  <c r="AD14" i="11"/>
  <c r="AH20" i="11"/>
  <c r="AG20" i="11"/>
  <c r="AG33" i="11"/>
  <c r="AF39" i="11"/>
  <c r="AH33" i="11"/>
  <c r="AF27" i="11" l="1"/>
  <c r="AE39" i="11"/>
  <c r="AE27" i="11"/>
  <c r="E13" i="11" s="1"/>
  <c r="E18" i="11" s="1"/>
  <c r="AI33" i="11"/>
  <c r="AH23" i="11"/>
  <c r="AI23" i="11" s="1"/>
  <c r="AG23" i="11"/>
  <c r="AH38" i="11"/>
  <c r="AI38" i="11" s="1"/>
  <c r="AG38" i="11"/>
  <c r="G6" i="11"/>
  <c r="G9" i="11" s="1"/>
  <c r="F9" i="11"/>
  <c r="AG35" i="11"/>
  <c r="AG39" i="11" s="1"/>
  <c r="AH35" i="11"/>
  <c r="AI35" i="11" s="1"/>
  <c r="AI7" i="11"/>
  <c r="AH25" i="11"/>
  <c r="AI25" i="11" s="1"/>
  <c r="AG25" i="11"/>
  <c r="AG26" i="11"/>
  <c r="AH26" i="11"/>
  <c r="AI26" i="11" s="1"/>
  <c r="AH22" i="11"/>
  <c r="AI22" i="11" s="1"/>
  <c r="AG22" i="11"/>
  <c r="AI20" i="11"/>
  <c r="AH13" i="11"/>
  <c r="AI13" i="11" s="1"/>
  <c r="AG13" i="11"/>
  <c r="AG14" i="11" s="1"/>
  <c r="F12" i="11" s="1"/>
  <c r="F17" i="11" s="1"/>
  <c r="AH27" i="11" l="1"/>
  <c r="AI27" i="11"/>
  <c r="G13" i="11" s="1"/>
  <c r="G18" i="11" s="1"/>
  <c r="AG27" i="11"/>
  <c r="F13" i="11" s="1"/>
  <c r="F18" i="11" s="1"/>
  <c r="AH14" i="11"/>
  <c r="AI39" i="11"/>
  <c r="AI14" i="11"/>
  <c r="G12" i="11" s="1"/>
  <c r="G17" i="11" s="1"/>
  <c r="AH39" i="11"/>
  <c r="I15" i="3" l="1"/>
  <c r="I7" i="3"/>
  <c r="I8" i="3"/>
  <c r="I9" i="3"/>
  <c r="I10" i="3"/>
  <c r="I11" i="3"/>
  <c r="I12" i="3"/>
  <c r="I13" i="3"/>
  <c r="I14" i="3"/>
  <c r="I6" i="3"/>
  <c r="F30" i="2"/>
  <c r="B9" i="4" l="1"/>
  <c r="D30" i="2" l="1"/>
  <c r="D27" i="2"/>
  <c r="D28" i="2"/>
  <c r="D29" i="2"/>
  <c r="D26" i="2"/>
  <c r="C30" i="2"/>
  <c r="C28" i="2"/>
  <c r="C29" i="2"/>
  <c r="C27" i="2"/>
  <c r="C26" i="2"/>
  <c r="B30" i="2"/>
  <c r="B29" i="2"/>
  <c r="B28" i="2"/>
  <c r="B27" i="2"/>
  <c r="B26" i="2"/>
  <c r="B17" i="2"/>
  <c r="E17" i="2"/>
  <c r="F17" i="2"/>
  <c r="G17" i="2"/>
  <c r="D17" i="2"/>
  <c r="C17" i="2"/>
  <c r="C16" i="2"/>
  <c r="D16" i="2" s="1"/>
  <c r="E16" i="2" s="1"/>
  <c r="F16" i="2" s="1"/>
  <c r="G16" i="2" s="1"/>
  <c r="A21" i="2"/>
  <c r="J3" i="3"/>
  <c r="B16" i="2"/>
  <c r="B15" i="2"/>
  <c r="C15" i="2" s="1"/>
  <c r="D15" i="2" s="1"/>
  <c r="E15" i="2" s="1"/>
  <c r="F15" i="2" s="1"/>
  <c r="G15" i="2" s="1"/>
  <c r="B14" i="2"/>
  <c r="C14" i="2" s="1"/>
  <c r="B13" i="2"/>
  <c r="C13" i="2" s="1"/>
  <c r="H5" i="8"/>
  <c r="F5" i="8"/>
  <c r="D5" i="8"/>
  <c r="B5" i="8"/>
  <c r="E3" i="7"/>
  <c r="E4" i="7"/>
  <c r="E5" i="7"/>
  <c r="E6" i="7"/>
  <c r="E7" i="7"/>
  <c r="E8" i="7"/>
  <c r="E2" i="7"/>
  <c r="F5" i="3"/>
  <c r="F15" i="3" s="1"/>
  <c r="F6" i="3"/>
  <c r="F7" i="3"/>
  <c r="F8" i="3"/>
  <c r="F9" i="3"/>
  <c r="F10" i="3"/>
  <c r="F11" i="3"/>
  <c r="F12" i="3"/>
  <c r="F13" i="3"/>
  <c r="F14" i="3"/>
  <c r="F4" i="3"/>
  <c r="C5" i="3"/>
  <c r="C6" i="3"/>
  <c r="C7" i="3"/>
  <c r="C8" i="3"/>
  <c r="C9" i="3"/>
  <c r="C10" i="3"/>
  <c r="C11" i="3"/>
  <c r="C12" i="3"/>
  <c r="C13" i="3"/>
  <c r="C14" i="3"/>
  <c r="C4" i="3"/>
  <c r="E9" i="7" l="1"/>
  <c r="H6" i="8"/>
  <c r="C15" i="3"/>
  <c r="D6" i="8"/>
  <c r="F6" i="8"/>
  <c r="B7" i="8" s="1"/>
  <c r="E2" i="1" l="1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" i="5"/>
  <c r="J4" i="3" l="1"/>
  <c r="J5" i="3"/>
  <c r="J6" i="3"/>
  <c r="J7" i="3"/>
  <c r="J8" i="3"/>
  <c r="J9" i="3"/>
  <c r="J10" i="3"/>
  <c r="J11" i="3"/>
  <c r="J12" i="3"/>
  <c r="J13" i="3"/>
  <c r="J14" i="3"/>
  <c r="D4" i="3"/>
  <c r="D5" i="3"/>
  <c r="D6" i="3"/>
  <c r="D7" i="3"/>
  <c r="D8" i="3"/>
  <c r="D9" i="3"/>
  <c r="D10" i="3"/>
  <c r="D11" i="3"/>
  <c r="D12" i="3"/>
  <c r="D13" i="3"/>
  <c r="D14" i="3"/>
  <c r="D3" i="3"/>
  <c r="G4" i="3"/>
  <c r="G5" i="3"/>
  <c r="G6" i="3"/>
  <c r="G7" i="3"/>
  <c r="G8" i="3"/>
  <c r="G9" i="3"/>
  <c r="G10" i="3"/>
  <c r="G11" i="3"/>
  <c r="G12" i="3"/>
  <c r="G13" i="3"/>
  <c r="G14" i="3"/>
  <c r="G3" i="3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2" i="1"/>
  <c r="J2" i="1" s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3" i="1"/>
  <c r="E4" i="1"/>
  <c r="E5" i="1"/>
  <c r="E6" i="1"/>
  <c r="E6" i="2"/>
  <c r="D6" i="2"/>
</calcChain>
</file>

<file path=xl/sharedStrings.xml><?xml version="1.0" encoding="utf-8"?>
<sst xmlns="http://schemas.openxmlformats.org/spreadsheetml/2006/main" count="2807" uniqueCount="1875">
  <si>
    <t>84 </t>
  </si>
  <si>
    <t>83 </t>
  </si>
  <si>
    <t>82 </t>
  </si>
  <si>
    <t>87.52 </t>
  </si>
  <si>
    <t>90 </t>
  </si>
  <si>
    <t>88 </t>
  </si>
  <si>
    <t>89 </t>
  </si>
  <si>
    <t>86.62 </t>
  </si>
  <si>
    <t>78 </t>
  </si>
  <si>
    <t>Data</t>
  </si>
  <si>
    <t>Master Server</t>
  </si>
  <si>
    <t>Disk Pool</t>
  </si>
  <si>
    <t>Disk Pool Server Type</t>
  </si>
  <si>
    <t>Disk Pool Usable Size (TB)</t>
  </si>
  <si>
    <t>Disk Pool Used Capacity (TB)</t>
  </si>
  <si>
    <t>Percentage Disk Pool Usage</t>
  </si>
  <si>
    <t>spgdf1096.anac.gov.br </t>
  </si>
  <si>
    <t>spgrj1296.anac.gov.br </t>
  </si>
  <si>
    <t>dp_msdp_bpgdf0601 </t>
  </si>
  <si>
    <t>PureDisk </t>
  </si>
  <si>
    <t>dp_msdp_spgdf1097 </t>
  </si>
  <si>
    <t>91.63 </t>
  </si>
  <si>
    <t>dp_msdp_spgrj1297 </t>
  </si>
  <si>
    <t>78,87 </t>
  </si>
  <si>
    <t>80,84 </t>
  </si>
  <si>
    <t>80,99 </t>
  </si>
  <si>
    <t>81,81 </t>
  </si>
  <si>
    <t>80,72 </t>
  </si>
  <si>
    <t>81,63 </t>
  </si>
  <si>
    <t>80,66 </t>
  </si>
  <si>
    <t>81,72 </t>
  </si>
  <si>
    <t>80,96 </t>
  </si>
  <si>
    <t>81,97 </t>
  </si>
  <si>
    <t>82,15 </t>
  </si>
  <si>
    <t>83,57 </t>
  </si>
  <si>
    <t>81,47 </t>
  </si>
  <si>
    <t>83,66 </t>
  </si>
  <si>
    <t>80,91 </t>
  </si>
  <si>
    <t>83,02 </t>
  </si>
  <si>
    <t>80,45 </t>
  </si>
  <si>
    <t>82,21 </t>
  </si>
  <si>
    <t>80,49 </t>
  </si>
  <si>
    <t>81,92 </t>
  </si>
  <si>
    <t>80,98 </t>
  </si>
  <si>
    <t>82,37 </t>
  </si>
  <si>
    <t>82,98 </t>
  </si>
  <si>
    <t>82,9 </t>
  </si>
  <si>
    <t>83,69 </t>
  </si>
  <si>
    <t>82,56 </t>
  </si>
  <si>
    <t>83,54 </t>
  </si>
  <si>
    <t>82,17 </t>
  </si>
  <si>
    <t>81,86 </t>
  </si>
  <si>
    <t>81,99 </t>
  </si>
  <si>
    <t>81,57 </t>
  </si>
  <si>
    <t>81,34 </t>
  </si>
  <si>
    <t>81,28 </t>
  </si>
  <si>
    <t>81,08 </t>
  </si>
  <si>
    <t>82,77 </t>
  </si>
  <si>
    <t>82,34 </t>
  </si>
  <si>
    <t>82,75 </t>
  </si>
  <si>
    <t>83,33 </t>
  </si>
  <si>
    <t>81,65 </t>
  </si>
  <si>
    <t>83,28 </t>
  </si>
  <si>
    <t>81,23 </t>
  </si>
  <si>
    <t>83,24 </t>
  </si>
  <si>
    <t>81,04 </t>
  </si>
  <si>
    <t>82,42 </t>
  </si>
  <si>
    <t>82,35 </t>
  </si>
  <si>
    <t>81,5 </t>
  </si>
  <si>
    <t>82,49 </t>
  </si>
  <si>
    <t>83,21 </t>
  </si>
  <si>
    <t>84,02 </t>
  </si>
  <si>
    <t>83,03 </t>
  </si>
  <si>
    <t>85,12 </t>
  </si>
  <si>
    <t>82,71 </t>
  </si>
  <si>
    <t>84,99 </t>
  </si>
  <si>
    <t>81,8 </t>
  </si>
  <si>
    <t>84,95 </t>
  </si>
  <si>
    <t>81,49 </t>
  </si>
  <si>
    <t>81,36 </t>
  </si>
  <si>
    <t>83,93 </t>
  </si>
  <si>
    <t>81,32 </t>
  </si>
  <si>
    <t>83,7 </t>
  </si>
  <si>
    <t>85,08 </t>
  </si>
  <si>
    <t>86,42 </t>
  </si>
  <si>
    <t>83,37 </t>
  </si>
  <si>
    <t>86,55 </t>
  </si>
  <si>
    <t>86,39 </t>
  </si>
  <si>
    <t>83,34 </t>
  </si>
  <si>
    <t>85,68 </t>
  </si>
  <si>
    <t>85,66 </t>
  </si>
  <si>
    <t>82,54 </t>
  </si>
  <si>
    <t>85,63 </t>
  </si>
  <si>
    <t>84,17 </t>
  </si>
  <si>
    <t>87,21 </t>
  </si>
  <si>
    <t>83,79 </t>
  </si>
  <si>
    <t>88,08 </t>
  </si>
  <si>
    <t>83,59 </t>
  </si>
  <si>
    <t>88,12 </t>
  </si>
  <si>
    <t>83,64 </t>
  </si>
  <si>
    <t>88,27 </t>
  </si>
  <si>
    <t>83,11 </t>
  </si>
  <si>
    <t>87,5 </t>
  </si>
  <si>
    <t>83,08 </t>
  </si>
  <si>
    <t>87,32 </t>
  </si>
  <si>
    <t>82,81 </t>
  </si>
  <si>
    <t>87,28 </t>
  </si>
  <si>
    <t>84,3 </t>
  </si>
  <si>
    <t>88,6 </t>
  </si>
  <si>
    <t>84,1 </t>
  </si>
  <si>
    <t>89,17 </t>
  </si>
  <si>
    <t>83,22 </t>
  </si>
  <si>
    <t>89,11 </t>
  </si>
  <si>
    <t>88,96 </t>
  </si>
  <si>
    <t>82,61 </t>
  </si>
  <si>
    <t>87,99 </t>
  </si>
  <si>
    <t>87,78 </t>
  </si>
  <si>
    <t>81,93 </t>
  </si>
  <si>
    <t>87,52 </t>
  </si>
  <si>
    <t>83,38 </t>
  </si>
  <si>
    <t>88,69 </t>
  </si>
  <si>
    <t>82,85 </t>
  </si>
  <si>
    <t>89,43 </t>
  </si>
  <si>
    <t>82,65 </t>
  </si>
  <si>
    <t>89,44 </t>
  </si>
  <si>
    <t>82,43 </t>
  </si>
  <si>
    <t>89,25 </t>
  </si>
  <si>
    <t>82,62 </t>
  </si>
  <si>
    <t>89,04 </t>
  </si>
  <si>
    <t>82,79 </t>
  </si>
  <si>
    <t>88,94 </t>
  </si>
  <si>
    <t>83,07 </t>
  </si>
  <si>
    <t>88,74 </t>
  </si>
  <si>
    <t>90,07 </t>
  </si>
  <si>
    <t>86,04 </t>
  </si>
  <si>
    <t>90,94 </t>
  </si>
  <si>
    <t>86,11 </t>
  </si>
  <si>
    <t>91,19 </t>
  </si>
  <si>
    <t>86,08 </t>
  </si>
  <si>
    <t>90,99 </t>
  </si>
  <si>
    <t>85,76 </t>
  </si>
  <si>
    <t>89,21 </t>
  </si>
  <si>
    <t>85,34 </t>
  </si>
  <si>
    <t>88,81 </t>
  </si>
  <si>
    <t>85,15 </t>
  </si>
  <si>
    <t>88,93 </t>
  </si>
  <si>
    <t>86,45 </t>
  </si>
  <si>
    <t>89,85 </t>
  </si>
  <si>
    <t>85,36 </t>
  </si>
  <si>
    <t>89,76 </t>
  </si>
  <si>
    <t>84,94 </t>
  </si>
  <si>
    <t>84,63 </t>
  </si>
  <si>
    <t>89,9 </t>
  </si>
  <si>
    <t>84,26 </t>
  </si>
  <si>
    <t>89,19 </t>
  </si>
  <si>
    <t>84,08 </t>
  </si>
  <si>
    <t>89,12 </t>
  </si>
  <si>
    <t>84,25 </t>
  </si>
  <si>
    <t>85,94 </t>
  </si>
  <si>
    <t>90,23 </t>
  </si>
  <si>
    <t>85,69 </t>
  </si>
  <si>
    <t>90,58 </t>
  </si>
  <si>
    <t>84,98 </t>
  </si>
  <si>
    <t>90,46 </t>
  </si>
  <si>
    <t>86,67 </t>
  </si>
  <si>
    <t>91,7 </t>
  </si>
  <si>
    <t>86,26 </t>
  </si>
  <si>
    <t>91,09 </t>
  </si>
  <si>
    <t>88,48 </t>
  </si>
  <si>
    <t>90,14 </t>
  </si>
  <si>
    <t>88,21 </t>
  </si>
  <si>
    <t>89,84 </t>
  </si>
  <si>
    <t>88,39 </t>
  </si>
  <si>
    <t>89,68 </t>
  </si>
  <si>
    <t>88,17 </t>
  </si>
  <si>
    <t>89,02 </t>
  </si>
  <si>
    <t>87,38 </t>
  </si>
  <si>
    <t>82,23 </t>
  </si>
  <si>
    <t>86,86 </t>
  </si>
  <si>
    <t>86,81 </t>
  </si>
  <si>
    <t>85,67 </t>
  </si>
  <si>
    <t>87,11 </t>
  </si>
  <si>
    <t>85,56 </t>
  </si>
  <si>
    <t>86,97 </t>
  </si>
  <si>
    <t>85,92 </t>
  </si>
  <si>
    <t>86,77 </t>
  </si>
  <si>
    <t>86,1 </t>
  </si>
  <si>
    <t>87,12 </t>
  </si>
  <si>
    <t>85,78 </t>
  </si>
  <si>
    <t>87,17 </t>
  </si>
  <si>
    <t>84,27 </t>
  </si>
  <si>
    <t>87,19 </t>
  </si>
  <si>
    <t>84,35 </t>
  </si>
  <si>
    <t>87,24 </t>
  </si>
  <si>
    <t>84,09 </t>
  </si>
  <si>
    <t>84,04 </t>
  </si>
  <si>
    <t>86,68 </t>
  </si>
  <si>
    <t>84,61 </t>
  </si>
  <si>
    <t>86,74 </t>
  </si>
  <si>
    <t>85,2 </t>
  </si>
  <si>
    <t>85,89 </t>
  </si>
  <si>
    <t>86,93 </t>
  </si>
  <si>
    <t>86,76 </t>
  </si>
  <si>
    <t>84,74 </t>
  </si>
  <si>
    <t>86,31 </t>
  </si>
  <si>
    <t>84,6 </t>
  </si>
  <si>
    <t>88,49 </t>
  </si>
  <si>
    <t>87,71 </t>
  </si>
  <si>
    <t>86,8 </t>
  </si>
  <si>
    <t>87,3 </t>
  </si>
  <si>
    <t>87,89 </t>
  </si>
  <si>
    <t>88,11 </t>
  </si>
  <si>
    <t>86,87 </t>
  </si>
  <si>
    <t>87,79 </t>
  </si>
  <si>
    <t>86,99 </t>
  </si>
  <si>
    <t>87,03 </t>
  </si>
  <si>
    <t>89,28 </t>
  </si>
  <si>
    <t>88,25 </t>
  </si>
  <si>
    <t>89,34 </t>
  </si>
  <si>
    <t>88,85 </t>
  </si>
  <si>
    <t>89,71 </t>
  </si>
  <si>
    <t>89,07 </t>
  </si>
  <si>
    <t>89,78 </t>
  </si>
  <si>
    <t>88,54 </t>
  </si>
  <si>
    <t>89,24 </t>
  </si>
  <si>
    <t>88,36 </t>
  </si>
  <si>
    <t>89,08 </t>
  </si>
  <si>
    <t>90,52 </t>
  </si>
  <si>
    <t>89,29 </t>
  </si>
  <si>
    <t>89,66 </t>
  </si>
  <si>
    <t>89,26 </t>
  </si>
  <si>
    <t>89,41 </t>
  </si>
  <si>
    <t>89,37 </t>
  </si>
  <si>
    <t>88,9 </t>
  </si>
  <si>
    <t>89,27 </t>
  </si>
  <si>
    <t>88,77 </t>
  </si>
  <si>
    <t>90,25 </t>
  </si>
  <si>
    <t>89,6 </t>
  </si>
  <si>
    <t>90,53 </t>
  </si>
  <si>
    <t>91,14 </t>
  </si>
  <si>
    <t>89,72 </t>
  </si>
  <si>
    <t>91,26 </t>
  </si>
  <si>
    <t>89,35 </t>
  </si>
  <si>
    <t>90,62 </t>
  </si>
  <si>
    <t>88,8 </t>
  </si>
  <si>
    <t>90,65 </t>
  </si>
  <si>
    <t>90,48 </t>
  </si>
  <si>
    <t>91,33 </t>
  </si>
  <si>
    <t>89,54 </t>
  </si>
  <si>
    <t>92,99 </t>
  </si>
  <si>
    <t>89,89 </t>
  </si>
  <si>
    <t>93,55 </t>
  </si>
  <si>
    <t>90,02 </t>
  </si>
  <si>
    <t>93,58 </t>
  </si>
  <si>
    <t>89,69 </t>
  </si>
  <si>
    <t>92,71 </t>
  </si>
  <si>
    <t>89,95 </t>
  </si>
  <si>
    <t>92,29 </t>
  </si>
  <si>
    <t>90,16 </t>
  </si>
  <si>
    <t>92,23 </t>
  </si>
  <si>
    <t>89,86 </t>
  </si>
  <si>
    <t>92,05 </t>
  </si>
  <si>
    <t>88,64 </t>
  </si>
  <si>
    <t>89,23 </t>
  </si>
  <si>
    <t>92,61 </t>
  </si>
  <si>
    <t>93,45 </t>
  </si>
  <si>
    <t>92,56 </t>
  </si>
  <si>
    <t>89,57 </t>
  </si>
  <si>
    <t>92,31 </t>
  </si>
  <si>
    <t>89,45 </t>
  </si>
  <si>
    <t>92,33 </t>
  </si>
  <si>
    <t>90,78 </t>
  </si>
  <si>
    <t>93,42 </t>
  </si>
  <si>
    <t>89,62 </t>
  </si>
  <si>
    <t>94,09 </t>
  </si>
  <si>
    <t>89,55 </t>
  </si>
  <si>
    <t>94,26 </t>
  </si>
  <si>
    <t>89,59 </t>
  </si>
  <si>
    <t>94,4 </t>
  </si>
  <si>
    <t>93,19 </t>
  </si>
  <si>
    <t>88,66 </t>
  </si>
  <si>
    <t>92,86 </t>
  </si>
  <si>
    <t>88,58 </t>
  </si>
  <si>
    <t>92,7 </t>
  </si>
  <si>
    <t>93,71 </t>
  </si>
  <si>
    <t>91,13 </t>
  </si>
  <si>
    <t>94,45 </t>
  </si>
  <si>
    <t>91,6 </t>
  </si>
  <si>
    <t>94,83 </t>
  </si>
  <si>
    <t>91,58 </t>
  </si>
  <si>
    <t>92,03 </t>
  </si>
  <si>
    <t>91,76 </t>
  </si>
  <si>
    <t>90,93 </t>
  </si>
  <si>
    <t>92,2 </t>
  </si>
  <si>
    <t>90,91 </t>
  </si>
  <si>
    <t>92,57 </t>
  </si>
  <si>
    <t>90,54 </t>
  </si>
  <si>
    <t>89,33 </t>
  </si>
  <si>
    <t>89,83 </t>
  </si>
  <si>
    <t>90,01 </t>
  </si>
  <si>
    <t>92,11 </t>
  </si>
  <si>
    <t>88,88 </t>
  </si>
  <si>
    <t>88,14 </t>
  </si>
  <si>
    <t>92,75 </t>
  </si>
  <si>
    <t>93,14 </t>
  </si>
  <si>
    <t>88,67 </t>
  </si>
  <si>
    <t>91,9 </t>
  </si>
  <si>
    <t>91,88 </t>
  </si>
  <si>
    <t>88,97 </t>
  </si>
  <si>
    <t>91,96 </t>
  </si>
  <si>
    <t>92,04 </t>
  </si>
  <si>
    <t>91,77 </t>
  </si>
  <si>
    <t>92,72 </t>
  </si>
  <si>
    <t>92,48 </t>
  </si>
  <si>
    <t>90,24 </t>
  </si>
  <si>
    <t>92,32 </t>
  </si>
  <si>
    <t>90,59 </t>
  </si>
  <si>
    <t>92,68 </t>
  </si>
  <si>
    <t>93,06 </t>
  </si>
  <si>
    <t>92,95 </t>
  </si>
  <si>
    <t>89,3 </t>
  </si>
  <si>
    <t>93,11 </t>
  </si>
  <si>
    <t>89,16 </t>
  </si>
  <si>
    <t>91,95 </t>
  </si>
  <si>
    <t>89,14 </t>
  </si>
  <si>
    <t>90,03 </t>
  </si>
  <si>
    <t>89,74 </t>
  </si>
  <si>
    <t>88,18 </t>
  </si>
  <si>
    <t>88,51 </t>
  </si>
  <si>
    <t>87,25 </t>
  </si>
  <si>
    <t>86,7 </t>
  </si>
  <si>
    <t>88,04 </t>
  </si>
  <si>
    <t>86,4 </t>
  </si>
  <si>
    <t>83,9 </t>
  </si>
  <si>
    <t>86,53 </t>
  </si>
  <si>
    <t>86,23 </t>
  </si>
  <si>
    <t>80,95 </t>
  </si>
  <si>
    <t>80,42 </t>
  </si>
  <si>
    <t>83,73 </t>
  </si>
  <si>
    <t>79,71 </t>
  </si>
  <si>
    <t>83,46 </t>
  </si>
  <si>
    <t>79,49 </t>
  </si>
  <si>
    <t>83,47 </t>
  </si>
  <si>
    <t>79,44 </t>
  </si>
  <si>
    <t>83,5 </t>
  </si>
  <si>
    <t>79,63 </t>
  </si>
  <si>
    <t>79,61 </t>
  </si>
  <si>
    <t>79,87 </t>
  </si>
  <si>
    <t>82,13 </t>
  </si>
  <si>
    <t>79,81 </t>
  </si>
  <si>
    <t>81,74 </t>
  </si>
  <si>
    <t>80,01 </t>
  </si>
  <si>
    <t>81,69 </t>
  </si>
  <si>
    <t>80,09 </t>
  </si>
  <si>
    <t>80,47 </t>
  </si>
  <si>
    <t>81,66 </t>
  </si>
  <si>
    <t>82,24 </t>
  </si>
  <si>
    <t>84,93 </t>
  </si>
  <si>
    <t>77,25 </t>
  </si>
  <si>
    <t>86,54 </t>
  </si>
  <si>
    <t>76,44 </t>
  </si>
  <si>
    <t>87,67 </t>
  </si>
  <si>
    <t>74,96 </t>
  </si>
  <si>
    <t>87,62 </t>
  </si>
  <si>
    <t>75,01 </t>
  </si>
  <si>
    <t>88,82 </t>
  </si>
  <si>
    <t>76,22 </t>
  </si>
  <si>
    <t>89,79 </t>
  </si>
  <si>
    <t>76,01 </t>
  </si>
  <si>
    <t>76,09 </t>
  </si>
  <si>
    <t>76,07 </t>
  </si>
  <si>
    <t>88,99 </t>
  </si>
  <si>
    <t>76,12 </t>
  </si>
  <si>
    <t>76,56 </t>
  </si>
  <si>
    <t>76,67 </t>
  </si>
  <si>
    <t>88,72 </t>
  </si>
  <si>
    <t>76,74 </t>
  </si>
  <si>
    <t>88,7 </t>
  </si>
  <si>
    <t>76,16 </t>
  </si>
  <si>
    <t>85,97 </t>
  </si>
  <si>
    <t>76,24 </t>
  </si>
  <si>
    <t>76,19 </t>
  </si>
  <si>
    <t>85,05 </t>
  </si>
  <si>
    <t>76,28 </t>
  </si>
  <si>
    <t>84,73 </t>
  </si>
  <si>
    <t>76,29 </t>
  </si>
  <si>
    <t>84,34 </t>
  </si>
  <si>
    <t>75,27 </t>
  </si>
  <si>
    <t>82,22 </t>
  </si>
  <si>
    <t>75,14 </t>
  </si>
  <si>
    <t>75,43 </t>
  </si>
  <si>
    <t>82,29 </t>
  </si>
  <si>
    <t>75,41 </t>
  </si>
  <si>
    <t>81,96 </t>
  </si>
  <si>
    <t>75,11 </t>
  </si>
  <si>
    <t>81,98 </t>
  </si>
  <si>
    <t>75,15 </t>
  </si>
  <si>
    <t>81,9 </t>
  </si>
  <si>
    <t>75,17 </t>
  </si>
  <si>
    <t>81,88 </t>
  </si>
  <si>
    <t>74,73 </t>
  </si>
  <si>
    <t>74,77 </t>
  </si>
  <si>
    <t>74,86 </t>
  </si>
  <si>
    <t>74,83 </t>
  </si>
  <si>
    <t>82,08 </t>
  </si>
  <si>
    <t>74,91 </t>
  </si>
  <si>
    <t>74,92 </t>
  </si>
  <si>
    <t>81,95 </t>
  </si>
  <si>
    <t>74,85 </t>
  </si>
  <si>
    <t>82,01 </t>
  </si>
  <si>
    <t>74,52 </t>
  </si>
  <si>
    <t>74,64 </t>
  </si>
  <si>
    <t>74,11 </t>
  </si>
  <si>
    <t>74,14 </t>
  </si>
  <si>
    <t>74,06 </t>
  </si>
  <si>
    <t>82,05 </t>
  </si>
  <si>
    <t>82,11 </t>
  </si>
  <si>
    <t>73,9 </t>
  </si>
  <si>
    <t>82,19 </t>
  </si>
  <si>
    <t>73,94 </t>
  </si>
  <si>
    <t>74,02 </t>
  </si>
  <si>
    <t>82,58 </t>
  </si>
  <si>
    <t>74,03 </t>
  </si>
  <si>
    <t>82,57 </t>
  </si>
  <si>
    <t>74,16 </t>
  </si>
  <si>
    <t>74,23 </t>
  </si>
  <si>
    <t>74,25 </t>
  </si>
  <si>
    <t>82,66 </t>
  </si>
  <si>
    <t>74,12 </t>
  </si>
  <si>
    <t>82,46 </t>
  </si>
  <si>
    <t>73,86 </t>
  </si>
  <si>
    <t>73,75 </t>
  </si>
  <si>
    <t>74,09 </t>
  </si>
  <si>
    <t>82,89 </t>
  </si>
  <si>
    <t>74,18 </t>
  </si>
  <si>
    <t>83,06 </t>
  </si>
  <si>
    <t>74,04 </t>
  </si>
  <si>
    <t>83,19 </t>
  </si>
  <si>
    <t>74,05 </t>
  </si>
  <si>
    <t>83,13 </t>
  </si>
  <si>
    <t>73,8 </t>
  </si>
  <si>
    <t>83,1 </t>
  </si>
  <si>
    <t>73,89 </t>
  </si>
  <si>
    <t>83,15 </t>
  </si>
  <si>
    <t>73,93 </t>
  </si>
  <si>
    <t>83,2 </t>
  </si>
  <si>
    <t>73,91 </t>
  </si>
  <si>
    <t>83,17 </t>
  </si>
  <si>
    <t>83,31 </t>
  </si>
  <si>
    <t>72,54 </t>
  </si>
  <si>
    <t>83,55 </t>
  </si>
  <si>
    <t>72,67 </t>
  </si>
  <si>
    <t>83,8 </t>
  </si>
  <si>
    <t>72,9 </t>
  </si>
  <si>
    <t>83,56 </t>
  </si>
  <si>
    <t>72,92 </t>
  </si>
  <si>
    <t>83,43 </t>
  </si>
  <si>
    <t>72,91 </t>
  </si>
  <si>
    <t>83,18 </t>
  </si>
  <si>
    <t>72,38 </t>
  </si>
  <si>
    <t>72,33 </t>
  </si>
  <si>
    <t>83,23 </t>
  </si>
  <si>
    <t>72,44 </t>
  </si>
  <si>
    <t>72,48 </t>
  </si>
  <si>
    <t>83,41 </t>
  </si>
  <si>
    <t>72,53 </t>
  </si>
  <si>
    <t>72,65 </t>
  </si>
  <si>
    <t>83,3 </t>
  </si>
  <si>
    <t>72,73 </t>
  </si>
  <si>
    <t>72,66 </t>
  </si>
  <si>
    <t>83,62 </t>
  </si>
  <si>
    <t>72,79 </t>
  </si>
  <si>
    <t>72,82 </t>
  </si>
  <si>
    <t>84,44 </t>
  </si>
  <si>
    <t>72,81 </t>
  </si>
  <si>
    <t>84,46 </t>
  </si>
  <si>
    <t>72,77 </t>
  </si>
  <si>
    <t>84,36 </t>
  </si>
  <si>
    <t>84,4 </t>
  </si>
  <si>
    <t>72,89 </t>
  </si>
  <si>
    <t>84,52 </t>
  </si>
  <si>
    <t>72,95 </t>
  </si>
  <si>
    <t>84,71 </t>
  </si>
  <si>
    <t>73,05 </t>
  </si>
  <si>
    <t>84,88 </t>
  </si>
  <si>
    <t>73,08 </t>
  </si>
  <si>
    <t>84,86 </t>
  </si>
  <si>
    <t>85,04 </t>
  </si>
  <si>
    <t>85,11 </t>
  </si>
  <si>
    <t>73,09 </t>
  </si>
  <si>
    <t>72,98 </t>
  </si>
  <si>
    <t>85,13 </t>
  </si>
  <si>
    <t>73,07 </t>
  </si>
  <si>
    <t>85,21 </t>
  </si>
  <si>
    <t>73,11 </t>
  </si>
  <si>
    <t>85,42 </t>
  </si>
  <si>
    <t>73,17 </t>
  </si>
  <si>
    <t>85,55 </t>
  </si>
  <si>
    <t>73,27 </t>
  </si>
  <si>
    <t>85,5 </t>
  </si>
  <si>
    <t>73,35 </t>
  </si>
  <si>
    <t>73,42 </t>
  </si>
  <si>
    <t>85,65 </t>
  </si>
  <si>
    <t>73,72 </t>
  </si>
  <si>
    <t>85,87 </t>
  </si>
  <si>
    <t>73,97 </t>
  </si>
  <si>
    <t>85,86 </t>
  </si>
  <si>
    <t>74,07 </t>
  </si>
  <si>
    <t>86,29 </t>
  </si>
  <si>
    <t>74,26 </t>
  </si>
  <si>
    <t>86,34 </t>
  </si>
  <si>
    <t>74,31 </t>
  </si>
  <si>
    <t>74,47 </t>
  </si>
  <si>
    <t>74,49 </t>
  </si>
  <si>
    <t>86,49 </t>
  </si>
  <si>
    <t>74,53 </t>
  </si>
  <si>
    <t>86,56 </t>
  </si>
  <si>
    <t>74,58 </t>
  </si>
  <si>
    <t>86,72 </t>
  </si>
  <si>
    <t>86,69 </t>
  </si>
  <si>
    <t>74,61 </t>
  </si>
  <si>
    <t>86,62 </t>
  </si>
  <si>
    <t>74,71 </t>
  </si>
  <si>
    <t>86,61 </t>
  </si>
  <si>
    <t>74,79 </t>
  </si>
  <si>
    <t>74,33 </t>
  </si>
  <si>
    <t>74,36 </t>
  </si>
  <si>
    <t>86,58 </t>
  </si>
  <si>
    <t>74,24 </t>
  </si>
  <si>
    <t>86,84 </t>
  </si>
  <si>
    <t>86,92 </t>
  </si>
  <si>
    <t>74,51 </t>
  </si>
  <si>
    <t>74,55 </t>
  </si>
  <si>
    <t>86,9 </t>
  </si>
  <si>
    <t>87,04 </t>
  </si>
  <si>
    <t>74,8 </t>
  </si>
  <si>
    <t>87,29 </t>
  </si>
  <si>
    <t>74,89 </t>
  </si>
  <si>
    <t>87,27 </t>
  </si>
  <si>
    <t>74,97 </t>
  </si>
  <si>
    <t>87,37 </t>
  </si>
  <si>
    <t>75,08 </t>
  </si>
  <si>
    <t>87,39 </t>
  </si>
  <si>
    <t>75,13 </t>
  </si>
  <si>
    <t>87,44 </t>
  </si>
  <si>
    <t>75,2 </t>
  </si>
  <si>
    <t>88,79 </t>
  </si>
  <si>
    <t>76,36 </t>
  </si>
  <si>
    <t>76,76 </t>
  </si>
  <si>
    <t>76,86 </t>
  </si>
  <si>
    <t>88,87 </t>
  </si>
  <si>
    <t>76,96 </t>
  </si>
  <si>
    <t>88,78 </t>
  </si>
  <si>
    <t>76,9 </t>
  </si>
  <si>
    <t>88,89 </t>
  </si>
  <si>
    <t>77,03 </t>
  </si>
  <si>
    <t>76,93 </t>
  </si>
  <si>
    <t>77,21 </t>
  </si>
  <si>
    <t>77,3 </t>
  </si>
  <si>
    <t>77,5 </t>
  </si>
  <si>
    <t>77,66 </t>
  </si>
  <si>
    <t>89,13 </t>
  </si>
  <si>
    <t>77,62 </t>
  </si>
  <si>
    <t>89,18 </t>
  </si>
  <si>
    <t>77,68 </t>
  </si>
  <si>
    <t>77,73 </t>
  </si>
  <si>
    <t>77,79 </t>
  </si>
  <si>
    <t>89,5 </t>
  </si>
  <si>
    <t>89,36 </t>
  </si>
  <si>
    <t>78,05 </t>
  </si>
  <si>
    <t>89,39 </t>
  </si>
  <si>
    <t>78,2 </t>
  </si>
  <si>
    <t>78,46 </t>
  </si>
  <si>
    <t>89,56 </t>
  </si>
  <si>
    <t>78,6 </t>
  </si>
  <si>
    <t>89,38 </t>
  </si>
  <si>
    <t>78,33 </t>
  </si>
  <si>
    <t>89,42 </t>
  </si>
  <si>
    <t>78,56 </t>
  </si>
  <si>
    <t>78,67 </t>
  </si>
  <si>
    <t>78,66 </t>
  </si>
  <si>
    <t>78,62 </t>
  </si>
  <si>
    <t>78,73 </t>
  </si>
  <si>
    <t>78,82 </t>
  </si>
  <si>
    <t>89,75 </t>
  </si>
  <si>
    <t>78,83 </t>
  </si>
  <si>
    <t>89,91 </t>
  </si>
  <si>
    <t>78,97 </t>
  </si>
  <si>
    <t>79,18 </t>
  </si>
  <si>
    <t>79,25 </t>
  </si>
  <si>
    <t>89,4 </t>
  </si>
  <si>
    <t>79,01 </t>
  </si>
  <si>
    <t>89,53 </t>
  </si>
  <si>
    <t>79,06 </t>
  </si>
  <si>
    <t>89,63 </t>
  </si>
  <si>
    <t>79,13 </t>
  </si>
  <si>
    <t>90,09 </t>
  </si>
  <si>
    <t>79,17 </t>
  </si>
  <si>
    <t>90,08 </t>
  </si>
  <si>
    <t>79,28 </t>
  </si>
  <si>
    <t>89,97 </t>
  </si>
  <si>
    <t>79,5 </t>
  </si>
  <si>
    <t>79,59 </t>
  </si>
  <si>
    <t>79,65 </t>
  </si>
  <si>
    <t>90,3 </t>
  </si>
  <si>
    <t>79,73 </t>
  </si>
  <si>
    <t>90,36 </t>
  </si>
  <si>
    <t>90,87 </t>
  </si>
  <si>
    <t>79,97 </t>
  </si>
  <si>
    <t>91,03 </t>
  </si>
  <si>
    <t>80,23 </t>
  </si>
  <si>
    <t>90,79 </t>
  </si>
  <si>
    <t>80,27 </t>
  </si>
  <si>
    <t>90,9 </t>
  </si>
  <si>
    <t>80,38 </t>
  </si>
  <si>
    <t>91,54 </t>
  </si>
  <si>
    <t>80,58 </t>
  </si>
  <si>
    <t>91,85 </t>
  </si>
  <si>
    <t>80,85 </t>
  </si>
  <si>
    <t>92,1 </t>
  </si>
  <si>
    <t>80,81 </t>
  </si>
  <si>
    <t>80,94 </t>
  </si>
  <si>
    <t>92,13 </t>
  </si>
  <si>
    <t>81,15 </t>
  </si>
  <si>
    <t>92,15 </t>
  </si>
  <si>
    <t>92,76 </t>
  </si>
  <si>
    <t>93,09 </t>
  </si>
  <si>
    <t>82,48 </t>
  </si>
  <si>
    <t>93,35 </t>
  </si>
  <si>
    <t>81,62 </t>
  </si>
  <si>
    <t>92,73 </t>
  </si>
  <si>
    <t>81,82 </t>
  </si>
  <si>
    <t>92,46 </t>
  </si>
  <si>
    <t>92,42 </t>
  </si>
  <si>
    <t>82,16 </t>
  </si>
  <si>
    <t>92,39 </t>
  </si>
  <si>
    <t>91,99 </t>
  </si>
  <si>
    <t>82,3 </t>
  </si>
  <si>
    <t>92,44 </t>
  </si>
  <si>
    <t>82,33 </t>
  </si>
  <si>
    <t>92,47 </t>
  </si>
  <si>
    <t>92,17 </t>
  </si>
  <si>
    <t>83,05 </t>
  </si>
  <si>
    <t>92,16 </t>
  </si>
  <si>
    <t>92,18 </t>
  </si>
  <si>
    <t>91,84 </t>
  </si>
  <si>
    <t>83,35 </t>
  </si>
  <si>
    <t>83,6 </t>
  </si>
  <si>
    <t>91,87 </t>
  </si>
  <si>
    <t>91,82 </t>
  </si>
  <si>
    <t>91,75 </t>
  </si>
  <si>
    <t>83,92 </t>
  </si>
  <si>
    <t>91,57 </t>
  </si>
  <si>
    <t>91,36 </t>
  </si>
  <si>
    <t>83,98 </t>
  </si>
  <si>
    <t>91,25 </t>
  </si>
  <si>
    <t>84,01 </t>
  </si>
  <si>
    <t>91,06 </t>
  </si>
  <si>
    <t>84,11 </t>
  </si>
  <si>
    <t>91,02 </t>
  </si>
  <si>
    <t>90,84 </t>
  </si>
  <si>
    <t>84,21 </t>
  </si>
  <si>
    <t>90,61 </t>
  </si>
  <si>
    <t>84,19 </t>
  </si>
  <si>
    <t>90,32 </t>
  </si>
  <si>
    <t>84,14 </t>
  </si>
  <si>
    <t>89,47 </t>
  </si>
  <si>
    <t>83,99 </t>
  </si>
  <si>
    <t>89,52 </t>
  </si>
  <si>
    <t>83,51 </t>
  </si>
  <si>
    <t>89,49 </t>
  </si>
  <si>
    <t>83,53 </t>
  </si>
  <si>
    <t>83,49 </t>
  </si>
  <si>
    <t>89,51 </t>
  </si>
  <si>
    <t>83,42 </t>
  </si>
  <si>
    <t>83,36 </t>
  </si>
  <si>
    <t>89,99 </t>
  </si>
  <si>
    <t>90,11 </t>
  </si>
  <si>
    <t>89,98 </t>
  </si>
  <si>
    <t>90,31 </t>
  </si>
  <si>
    <t>92,35 </t>
  </si>
  <si>
    <t>83,16 </t>
  </si>
  <si>
    <t>83,32 </t>
  </si>
  <si>
    <t>92,36 </t>
  </si>
  <si>
    <t>92,54 </t>
  </si>
  <si>
    <t>83,39 </t>
  </si>
  <si>
    <t>89,77 </t>
  </si>
  <si>
    <t>90,26 </t>
  </si>
  <si>
    <t>83,26 </t>
  </si>
  <si>
    <t>90,18 </t>
  </si>
  <si>
    <t>83,29 </t>
  </si>
  <si>
    <t>90,21 </t>
  </si>
  <si>
    <t>90,43 </t>
  </si>
  <si>
    <t>83,52 </t>
  </si>
  <si>
    <t>90,56 </t>
  </si>
  <si>
    <t>90,51 </t>
  </si>
  <si>
    <t>83,48 </t>
  </si>
  <si>
    <t>83,65 </t>
  </si>
  <si>
    <t>90,41 </t>
  </si>
  <si>
    <t>90,5 </t>
  </si>
  <si>
    <t>90,72 </t>
  </si>
  <si>
    <t>90,77 </t>
  </si>
  <si>
    <t>90,57 </t>
  </si>
  <si>
    <t>83,72 </t>
  </si>
  <si>
    <t>90,92 </t>
  </si>
  <si>
    <t>83,63 </t>
  </si>
  <si>
    <t>83,83 </t>
  </si>
  <si>
    <t>91,74 </t>
  </si>
  <si>
    <t>84,58 </t>
  </si>
  <si>
    <t>91,83 </t>
  </si>
  <si>
    <t>87,33 </t>
  </si>
  <si>
    <t>91,37 </t>
  </si>
  <si>
    <t>87,61 </t>
  </si>
  <si>
    <t>91,3 </t>
  </si>
  <si>
    <t>87,82 </t>
  </si>
  <si>
    <t>88,06 </t>
  </si>
  <si>
    <t>91,41 </t>
  </si>
  <si>
    <t>88,2 </t>
  </si>
  <si>
    <t>91,55 </t>
  </si>
  <si>
    <t>88,55 </t>
  </si>
  <si>
    <t>92,06 </t>
  </si>
  <si>
    <t>89,09 </t>
  </si>
  <si>
    <t>92,07 </t>
  </si>
  <si>
    <t>89,2 </t>
  </si>
  <si>
    <t>92,21 </t>
  </si>
  <si>
    <t>SPGDF1097%</t>
  </si>
  <si>
    <t>SPGRJ1297%</t>
  </si>
  <si>
    <t>Apr26,2023 </t>
  </si>
  <si>
    <t>Apr27,2023 </t>
  </si>
  <si>
    <t>Apr28,2023 </t>
  </si>
  <si>
    <t>Apr29,2023 </t>
  </si>
  <si>
    <t>Apr30,2023 </t>
  </si>
  <si>
    <t>May1,2023 </t>
  </si>
  <si>
    <t>May2,2023 </t>
  </si>
  <si>
    <t>May3,2023 </t>
  </si>
  <si>
    <t>May4,2023 </t>
  </si>
  <si>
    <t>May5,2023 </t>
  </si>
  <si>
    <t>May6,2023 </t>
  </si>
  <si>
    <t>May7,2023 </t>
  </si>
  <si>
    <t>May8,2023 </t>
  </si>
  <si>
    <t>May9,2023 </t>
  </si>
  <si>
    <t>May10,2023 </t>
  </si>
  <si>
    <t>May11,2023 </t>
  </si>
  <si>
    <t>May12,2023 </t>
  </si>
  <si>
    <t>May13,2023 </t>
  </si>
  <si>
    <t>May14,2023 </t>
  </si>
  <si>
    <t>May15,2023 </t>
  </si>
  <si>
    <t>May16,2023 </t>
  </si>
  <si>
    <t>May17,2023 </t>
  </si>
  <si>
    <t>May18,2023 </t>
  </si>
  <si>
    <t>May19,2023 </t>
  </si>
  <si>
    <t>May20,2023 </t>
  </si>
  <si>
    <t>May21,2023 </t>
  </si>
  <si>
    <t>May22,2023 </t>
  </si>
  <si>
    <t>May23,2023 </t>
  </si>
  <si>
    <t>May24,2023 </t>
  </si>
  <si>
    <t>May25,2023 </t>
  </si>
  <si>
    <t>May26,2023 </t>
  </si>
  <si>
    <t>May27,2023 </t>
  </si>
  <si>
    <t>May28,2023 </t>
  </si>
  <si>
    <t>May29,2023 </t>
  </si>
  <si>
    <t>May30,2023 </t>
  </si>
  <si>
    <t>May31,2023 </t>
  </si>
  <si>
    <t>Jun1,2023 </t>
  </si>
  <si>
    <t>Jun2,2023 </t>
  </si>
  <si>
    <t>Jun3,2023 </t>
  </si>
  <si>
    <t>Jun4,2023 </t>
  </si>
  <si>
    <t>Jun5,2023 </t>
  </si>
  <si>
    <t>Jun6,2023 </t>
  </si>
  <si>
    <t>Jun7,2023 </t>
  </si>
  <si>
    <t>Jun8,2023 </t>
  </si>
  <si>
    <t>Jun9,2023 </t>
  </si>
  <si>
    <t>Jun10,2023 </t>
  </si>
  <si>
    <t>Jun11,2023 </t>
  </si>
  <si>
    <t>Jun12,2023 </t>
  </si>
  <si>
    <t>Jun13,2023 </t>
  </si>
  <si>
    <t>Jun14,2023 </t>
  </si>
  <si>
    <t>Jun15,2023 </t>
  </si>
  <si>
    <t>Jun16,2023 </t>
  </si>
  <si>
    <t>Jun17,2023 </t>
  </si>
  <si>
    <t>Jun18,2023 </t>
  </si>
  <si>
    <t>Jun19,2023 </t>
  </si>
  <si>
    <t>Jun20,2023 </t>
  </si>
  <si>
    <t>Jun21,2023 </t>
  </si>
  <si>
    <t>Jun22,2023 </t>
  </si>
  <si>
    <t>Jun23,2023 </t>
  </si>
  <si>
    <t>Jun24,2023 </t>
  </si>
  <si>
    <t>Jun25,2023 </t>
  </si>
  <si>
    <t>Jun26,2023 </t>
  </si>
  <si>
    <t>Jun27,2023 </t>
  </si>
  <si>
    <t>Jun28,2023 </t>
  </si>
  <si>
    <t>Jun29,2023 </t>
  </si>
  <si>
    <t>Jun30,2023 </t>
  </si>
  <si>
    <t>Jul1,2023 </t>
  </si>
  <si>
    <t>Jul2,2023 </t>
  </si>
  <si>
    <t>Jul3,2023 </t>
  </si>
  <si>
    <t>Jul4,2023 </t>
  </si>
  <si>
    <t>Jul5,2023 </t>
  </si>
  <si>
    <t>Jul6,2023 </t>
  </si>
  <si>
    <t>Jul7,2023 </t>
  </si>
  <si>
    <t>Jul8,2023 </t>
  </si>
  <si>
    <t>Jul9,2023 </t>
  </si>
  <si>
    <t>Jul10,2023 </t>
  </si>
  <si>
    <t>Jul11,2023 </t>
  </si>
  <si>
    <t>Jul12,2023 </t>
  </si>
  <si>
    <t>Jul13,2023 </t>
  </si>
  <si>
    <t>Jul14,2023 </t>
  </si>
  <si>
    <t>Jul15,2023 </t>
  </si>
  <si>
    <t>Jul16,2023 </t>
  </si>
  <si>
    <t>Jul17,2023 </t>
  </si>
  <si>
    <t>Jul18,2023 </t>
  </si>
  <si>
    <t>Jul19,2023 </t>
  </si>
  <si>
    <t>Jul20,2023 </t>
  </si>
  <si>
    <t>Jul21,2023 </t>
  </si>
  <si>
    <t>Jul22,2023 </t>
  </si>
  <si>
    <t>Jul23,2023 </t>
  </si>
  <si>
    <t>Jul24,2023 </t>
  </si>
  <si>
    <t>Jul25,2023 </t>
  </si>
  <si>
    <t>Jul26,2023 </t>
  </si>
  <si>
    <t>Jul27,2023 </t>
  </si>
  <si>
    <t>Jul28,2023 </t>
  </si>
  <si>
    <t>Jul29,2023 </t>
  </si>
  <si>
    <t>Jul30,2023 </t>
  </si>
  <si>
    <t>Jul31,2023 </t>
  </si>
  <si>
    <t>Aug1,2023 </t>
  </si>
  <si>
    <t>Aug2,2023 </t>
  </si>
  <si>
    <t>Aug3,2023 </t>
  </si>
  <si>
    <t>Aug4,2023 </t>
  </si>
  <si>
    <t>Aug5,2023 </t>
  </si>
  <si>
    <t>Aug6,2023 </t>
  </si>
  <si>
    <t>Aug7,2023 </t>
  </si>
  <si>
    <t>Aug8,2023 </t>
  </si>
  <si>
    <t>Aug9,2023 </t>
  </si>
  <si>
    <t>Aug10,2023 </t>
  </si>
  <si>
    <t>Aug11,2023 </t>
  </si>
  <si>
    <t>Aug12,2023 </t>
  </si>
  <si>
    <t>Aug13,2023 </t>
  </si>
  <si>
    <t>Aug14,2023 </t>
  </si>
  <si>
    <t>Aug15,2023 </t>
  </si>
  <si>
    <t>Aug16,2023 </t>
  </si>
  <si>
    <t>Aug17,2023 </t>
  </si>
  <si>
    <t>Aug18,2023 </t>
  </si>
  <si>
    <t>Aug19,2023 </t>
  </si>
  <si>
    <t>Aug20,2023 </t>
  </si>
  <si>
    <t>Aug21,2023 </t>
  </si>
  <si>
    <t>Aug22,2023 </t>
  </si>
  <si>
    <t>Aug23,2023 </t>
  </si>
  <si>
    <t>Aug24,2023 </t>
  </si>
  <si>
    <t>Aug25,2023 </t>
  </si>
  <si>
    <t>Aug26,2023 </t>
  </si>
  <si>
    <t>Aug27,2023 </t>
  </si>
  <si>
    <t>Aug28,2023 </t>
  </si>
  <si>
    <t>Aug29,2023 </t>
  </si>
  <si>
    <t>Aug30,2023 </t>
  </si>
  <si>
    <t>Aug31,2023 </t>
  </si>
  <si>
    <t>Sep1,2023 </t>
  </si>
  <si>
    <t>Sep2,2023 </t>
  </si>
  <si>
    <t>Sep3,2023 </t>
  </si>
  <si>
    <t>Sep4,2023 </t>
  </si>
  <si>
    <t>Sep5,2023 </t>
  </si>
  <si>
    <t>Sep6,2023 </t>
  </si>
  <si>
    <t>Sep7,2023 </t>
  </si>
  <si>
    <t>Sep8,2023 </t>
  </si>
  <si>
    <t>Sep9,2023 </t>
  </si>
  <si>
    <t>Sep10,2023 </t>
  </si>
  <si>
    <t>Sep11,2023 </t>
  </si>
  <si>
    <t>Sep12,2023 </t>
  </si>
  <si>
    <t>Sep13,2023 </t>
  </si>
  <si>
    <t>Sep14,2023 </t>
  </si>
  <si>
    <t>Sep15,2023 </t>
  </si>
  <si>
    <t>Sep16,2023 </t>
  </si>
  <si>
    <t>Sep17,2023 </t>
  </si>
  <si>
    <t>Sep18,2023 </t>
  </si>
  <si>
    <t>Sep19,2023 </t>
  </si>
  <si>
    <t>Sep20,2023 </t>
  </si>
  <si>
    <t>Sep21,2023 </t>
  </si>
  <si>
    <t>Sep22,2023 </t>
  </si>
  <si>
    <t>Sep23,2023 </t>
  </si>
  <si>
    <t>Sep24,2023 </t>
  </si>
  <si>
    <t>Sep25,2023 </t>
  </si>
  <si>
    <t>Sep26,2023 </t>
  </si>
  <si>
    <t>Sep27,2023 </t>
  </si>
  <si>
    <t>Sep28,2023 </t>
  </si>
  <si>
    <t>Sep29,2023 </t>
  </si>
  <si>
    <t>Sep30,2023 </t>
  </si>
  <si>
    <t>Oct1,2023 </t>
  </si>
  <si>
    <t>Oct2,2023 </t>
  </si>
  <si>
    <t>Oct3,2023 </t>
  </si>
  <si>
    <t>Oct4,2023 </t>
  </si>
  <si>
    <t>Oct5,2023 </t>
  </si>
  <si>
    <t>Oct6,2023 </t>
  </si>
  <si>
    <t>Oct7,2023 </t>
  </si>
  <si>
    <t>Oct8,2023 </t>
  </si>
  <si>
    <t>Oct9,2023 </t>
  </si>
  <si>
    <t>Oct10,2023 </t>
  </si>
  <si>
    <t>Oct11,2023 </t>
  </si>
  <si>
    <t>Oct12,2023 </t>
  </si>
  <si>
    <t>Oct13,2023 </t>
  </si>
  <si>
    <t>Oct14,2023 </t>
  </si>
  <si>
    <t>Oct15,2023 </t>
  </si>
  <si>
    <t>Oct16,2023 </t>
  </si>
  <si>
    <t>Oct17,2023 </t>
  </si>
  <si>
    <t>Oct18,2023 </t>
  </si>
  <si>
    <t>Oct19,2023 </t>
  </si>
  <si>
    <t>Oct20,2023 </t>
  </si>
  <si>
    <t>Oct21,2023 </t>
  </si>
  <si>
    <t>Oct22,2023 </t>
  </si>
  <si>
    <t>Oct23,2023 </t>
  </si>
  <si>
    <t>Oct24,2023 </t>
  </si>
  <si>
    <t>Oct25,2023 </t>
  </si>
  <si>
    <t>Oct26,2023 </t>
  </si>
  <si>
    <t>Oct27,2023 </t>
  </si>
  <si>
    <t>Oct28,2023 </t>
  </si>
  <si>
    <t>Oct29,2023 </t>
  </si>
  <si>
    <t>Oct30,2023 </t>
  </si>
  <si>
    <t>Oct31,2023 </t>
  </si>
  <si>
    <t>Nov1,2023 </t>
  </si>
  <si>
    <t>Nov2,2023 </t>
  </si>
  <si>
    <t>Nov3,2023 </t>
  </si>
  <si>
    <t>Nov4,2023 </t>
  </si>
  <si>
    <t>Nov5,2023 </t>
  </si>
  <si>
    <t>Nov6,2023 </t>
  </si>
  <si>
    <t>Nov7,2023 </t>
  </si>
  <si>
    <t>Nov8,2023 </t>
  </si>
  <si>
    <t>Nov9,2023 </t>
  </si>
  <si>
    <t>Nov10,2023 </t>
  </si>
  <si>
    <t>Nov11,2023 </t>
  </si>
  <si>
    <t>Nov12,2023 </t>
  </si>
  <si>
    <t>Nov13,2023 </t>
  </si>
  <si>
    <t>Nov14,2023 </t>
  </si>
  <si>
    <t>Nov15,2023 </t>
  </si>
  <si>
    <t>Nov16,2023 </t>
  </si>
  <si>
    <t>Nov17,2023 </t>
  </si>
  <si>
    <t>Nov18,2023 </t>
  </si>
  <si>
    <t>Nov19,2023 </t>
  </si>
  <si>
    <t>Nov20,2023 </t>
  </si>
  <si>
    <t>Nov21,2023 </t>
  </si>
  <si>
    <t>Nov22,2023 </t>
  </si>
  <si>
    <t>Nov23,2023 </t>
  </si>
  <si>
    <t>Nov24,2023 </t>
  </si>
  <si>
    <t>Nov25,2023 </t>
  </si>
  <si>
    <t>Nov26,2023 </t>
  </si>
  <si>
    <t>Nov27,2023 </t>
  </si>
  <si>
    <t>Nov28,2023 </t>
  </si>
  <si>
    <t>Nov29,2023 </t>
  </si>
  <si>
    <t>Nov30,2023 </t>
  </si>
  <si>
    <t>Dec1,2023 </t>
  </si>
  <si>
    <t>Dec2,2023 </t>
  </si>
  <si>
    <t>Dec3,2023 </t>
  </si>
  <si>
    <t>Dec4,2023 </t>
  </si>
  <si>
    <t>Dec5,2023 </t>
  </si>
  <si>
    <t>Dec6,2023 </t>
  </si>
  <si>
    <t>Dec7,2023 </t>
  </si>
  <si>
    <t>Dec8,2023 </t>
  </si>
  <si>
    <t>Dec9,2023 </t>
  </si>
  <si>
    <t>Dec10,2023 </t>
  </si>
  <si>
    <t>Dec11,2023 </t>
  </si>
  <si>
    <t>Dec12,2023 </t>
  </si>
  <si>
    <t>Dec13,2023 </t>
  </si>
  <si>
    <t>Dec14,2023 </t>
  </si>
  <si>
    <t>Dec15,2023 </t>
  </si>
  <si>
    <t>Dec16,2023 </t>
  </si>
  <si>
    <t>Dec17,2023 </t>
  </si>
  <si>
    <t>Dec18,2023 </t>
  </si>
  <si>
    <t>Dec19,2023 </t>
  </si>
  <si>
    <t>Dec20,2023 </t>
  </si>
  <si>
    <t>Dec21,2023 </t>
  </si>
  <si>
    <t>Dec22,2023 </t>
  </si>
  <si>
    <t>Dec23,2023 </t>
  </si>
  <si>
    <t>Dec24,2023 </t>
  </si>
  <si>
    <t>Dec25,2023 </t>
  </si>
  <si>
    <t>Dec26,2023 </t>
  </si>
  <si>
    <t>Dec27,2023 </t>
  </si>
  <si>
    <t>Dec28,2023 </t>
  </si>
  <si>
    <t>Dec29,2023 </t>
  </si>
  <si>
    <t>Dec30,2023 </t>
  </si>
  <si>
    <t>Dec31,2023 </t>
  </si>
  <si>
    <t>Jan1,2024 </t>
  </si>
  <si>
    <t>Jan2,2024 </t>
  </si>
  <si>
    <t>Jan3,2024 </t>
  </si>
  <si>
    <t>Jan4,2024 </t>
  </si>
  <si>
    <t>Jan5,2024 </t>
  </si>
  <si>
    <t>Jan6,2024 </t>
  </si>
  <si>
    <t>Jan7,2024 </t>
  </si>
  <si>
    <t>Jan8,2024 </t>
  </si>
  <si>
    <t>Jan9,2024 </t>
  </si>
  <si>
    <t>Jan10,2024 </t>
  </si>
  <si>
    <t>Jan11,2024 </t>
  </si>
  <si>
    <t>Jan12,2024 </t>
  </si>
  <si>
    <t>Jan13,2024 </t>
  </si>
  <si>
    <t>Jan14,2024 </t>
  </si>
  <si>
    <t>Jan15,2024 </t>
  </si>
  <si>
    <t>Jan16,2024 </t>
  </si>
  <si>
    <t>Jan17,2024 </t>
  </si>
  <si>
    <t>Jan18,2024 </t>
  </si>
  <si>
    <t>Jan19,2024 </t>
  </si>
  <si>
    <t>Jan20,2024 </t>
  </si>
  <si>
    <t>Jan21,2024 </t>
  </si>
  <si>
    <t>Jan22,2024 </t>
  </si>
  <si>
    <t>Jan23,2024 </t>
  </si>
  <si>
    <t>Jan24,2024 </t>
  </si>
  <si>
    <t>Jan25,2024 </t>
  </si>
  <si>
    <t>Jan26,2024 </t>
  </si>
  <si>
    <t>Jan27,2024 </t>
  </si>
  <si>
    <t>Jan28,2024 </t>
  </si>
  <si>
    <t>Jan29,2024 </t>
  </si>
  <si>
    <t>Jan30,2024 </t>
  </si>
  <si>
    <t>Jan31,2024 </t>
  </si>
  <si>
    <t>Feb1,2024 </t>
  </si>
  <si>
    <t>Feb2,2024 </t>
  </si>
  <si>
    <t>Feb3,2024 </t>
  </si>
  <si>
    <t>Feb4,2024 </t>
  </si>
  <si>
    <t>Feb5,2024 </t>
  </si>
  <si>
    <t>Feb6,2024 </t>
  </si>
  <si>
    <t>Feb7,2024 </t>
  </si>
  <si>
    <t>Feb8,2024 </t>
  </si>
  <si>
    <t>Feb9,2024 </t>
  </si>
  <si>
    <t>Feb10,2024 </t>
  </si>
  <si>
    <t>Feb11,2024 </t>
  </si>
  <si>
    <t>Feb12,2024 </t>
  </si>
  <si>
    <t>Feb13,2024 </t>
  </si>
  <si>
    <t>Feb14,2024 </t>
  </si>
  <si>
    <t>Feb15,2024 </t>
  </si>
  <si>
    <t>Feb16,2024 </t>
  </si>
  <si>
    <t>Feb17,2024 </t>
  </si>
  <si>
    <t>Feb18,2024 </t>
  </si>
  <si>
    <t>Feb19,2024 </t>
  </si>
  <si>
    <t>Feb20,2024 </t>
  </si>
  <si>
    <t>Feb21,2024 </t>
  </si>
  <si>
    <t>Feb22,2024 </t>
  </si>
  <si>
    <t>Feb23,2024 </t>
  </si>
  <si>
    <t>Feb24,2024 </t>
  </si>
  <si>
    <t>Feb25,2024 </t>
  </si>
  <si>
    <t>Feb26,2024 </t>
  </si>
  <si>
    <t>Feb27,2024 </t>
  </si>
  <si>
    <t>Feb28,2024 </t>
  </si>
  <si>
    <t>Feb29,2024 </t>
  </si>
  <si>
    <t>Mar1,2024 </t>
  </si>
  <si>
    <t>Mar2,2024 </t>
  </si>
  <si>
    <t>Mar3,2024 </t>
  </si>
  <si>
    <t>Mar4,2024 </t>
  </si>
  <si>
    <t>Mar5,2024 </t>
  </si>
  <si>
    <t>Mar6,2024 </t>
  </si>
  <si>
    <t>Mar7,2024 </t>
  </si>
  <si>
    <t>Mar8,2024 </t>
  </si>
  <si>
    <t>Mar9,2024 </t>
  </si>
  <si>
    <t>Mar10,2024 </t>
  </si>
  <si>
    <t>Mar11,2024 </t>
  </si>
  <si>
    <t>Mar12,2024 </t>
  </si>
  <si>
    <t>Mar13,2024 </t>
  </si>
  <si>
    <t>Mar14,2024 </t>
  </si>
  <si>
    <t>Mar15,2024 </t>
  </si>
  <si>
    <t>Mar16,2024 </t>
  </si>
  <si>
    <t>Mar17,2024 </t>
  </si>
  <si>
    <t>Mar18,2024 </t>
  </si>
  <si>
    <t>Mar19,2024 </t>
  </si>
  <si>
    <t>Mar20,2024 </t>
  </si>
  <si>
    <t>Mar21,2024 </t>
  </si>
  <si>
    <t>Mar22,2024 </t>
  </si>
  <si>
    <t>Mar23,2024 </t>
  </si>
  <si>
    <t>Mar24,2024 </t>
  </si>
  <si>
    <t>Mar25,2024 </t>
  </si>
  <si>
    <t>Mar26,2024 </t>
  </si>
  <si>
    <t>Mar27,2024 </t>
  </si>
  <si>
    <t>Mar28,2024 </t>
  </si>
  <si>
    <t>Mar29,2024 </t>
  </si>
  <si>
    <t>Mar30,2024 </t>
  </si>
  <si>
    <t>Mar31,2024 </t>
  </si>
  <si>
    <t>Apr1,2024 </t>
  </si>
  <si>
    <t>Apr2,2024 </t>
  </si>
  <si>
    <t>Apr3,2024 </t>
  </si>
  <si>
    <t>Apr4,2024 </t>
  </si>
  <si>
    <t>Apr5,2024 </t>
  </si>
  <si>
    <t>Apr6,2024 </t>
  </si>
  <si>
    <t>Apr7,2024 </t>
  </si>
  <si>
    <t>Apr8,2024 </t>
  </si>
  <si>
    <t>Apr9,2024 </t>
  </si>
  <si>
    <t>Apr10,2024 </t>
  </si>
  <si>
    <t>Apr11,2024 </t>
  </si>
  <si>
    <t>Apr12,2024 </t>
  </si>
  <si>
    <t>Apr13,2024 </t>
  </si>
  <si>
    <t>Apr14,2024 </t>
  </si>
  <si>
    <t>Apr15,2024 </t>
  </si>
  <si>
    <t>Apr16,2024 </t>
  </si>
  <si>
    <t>Apr17,2024 </t>
  </si>
  <si>
    <t>Apr18,2024 </t>
  </si>
  <si>
    <t>Apr19,2024 </t>
  </si>
  <si>
    <t>Apr20,2024 </t>
  </si>
  <si>
    <t>Apr21,2024 </t>
  </si>
  <si>
    <t>Apr22,2024 </t>
  </si>
  <si>
    <t>Apr23,2024 </t>
  </si>
  <si>
    <t>Apr24,2024 </t>
  </si>
  <si>
    <t>Apr25,2024 </t>
  </si>
  <si>
    <t>Apr26,2024 </t>
  </si>
  <si>
    <t>Apr27,2024 </t>
  </si>
  <si>
    <t>Apr28,2024 </t>
  </si>
  <si>
    <t>Apr29,2024 </t>
  </si>
  <si>
    <t>Apr30,2024 </t>
  </si>
  <si>
    <t>May1,2024 </t>
  </si>
  <si>
    <t>May2,2024 </t>
  </si>
  <si>
    <t>May3,2024 </t>
  </si>
  <si>
    <t>May4,2024 </t>
  </si>
  <si>
    <t>May5,2024 </t>
  </si>
  <si>
    <t>May6,2024 </t>
  </si>
  <si>
    <t>May7,2024 </t>
  </si>
  <si>
    <t>May8,2024 </t>
  </si>
  <si>
    <t>May9,2024 </t>
  </si>
  <si>
    <t>May10,2024 </t>
  </si>
  <si>
    <t>May11,2024 </t>
  </si>
  <si>
    <t>May12,2024 </t>
  </si>
  <si>
    <t>May13,2024 </t>
  </si>
  <si>
    <t>May14,2024 </t>
  </si>
  <si>
    <t>May15,2024 </t>
  </si>
  <si>
    <t>May16,2024 </t>
  </si>
  <si>
    <t>May17,2024 </t>
  </si>
  <si>
    <t>May18,2024 </t>
  </si>
  <si>
    <t>May19,2024 </t>
  </si>
  <si>
    <t>May20,2024 </t>
  </si>
  <si>
    <t>May21,2024 </t>
  </si>
  <si>
    <t>May22,2024 </t>
  </si>
  <si>
    <t>May23,2024 </t>
  </si>
  <si>
    <t>May24,2024 </t>
  </si>
  <si>
    <t>May25,2024 </t>
  </si>
  <si>
    <t>May26,2024 </t>
  </si>
  <si>
    <t>May27,2024 </t>
  </si>
  <si>
    <t>May28,2024 </t>
  </si>
  <si>
    <t>May29,2024 </t>
  </si>
  <si>
    <t>May30,2024 </t>
  </si>
  <si>
    <t>May31,2024 </t>
  </si>
  <si>
    <t>Jun1,2024 </t>
  </si>
  <si>
    <t>Jun2,2024 </t>
  </si>
  <si>
    <t>Jun3,2024 </t>
  </si>
  <si>
    <t>Jun4,2024 </t>
  </si>
  <si>
    <t>Jun5,2024 </t>
  </si>
  <si>
    <t>Jun6,2024 </t>
  </si>
  <si>
    <t>Jun7,2024 </t>
  </si>
  <si>
    <t>Jun8,2024 </t>
  </si>
  <si>
    <t>Jun9,2024 </t>
  </si>
  <si>
    <t>Jun10,2024 </t>
  </si>
  <si>
    <t>Jun11,2024 </t>
  </si>
  <si>
    <t>Jun12,2024 </t>
  </si>
  <si>
    <t>Jun13,2024 </t>
  </si>
  <si>
    <t>Jun14,2024 </t>
  </si>
  <si>
    <t>Jun15,2024 </t>
  </si>
  <si>
    <t>Jun16,2024 </t>
  </si>
  <si>
    <t>Jun17,2024 </t>
  </si>
  <si>
    <t>Jun18,2024 </t>
  </si>
  <si>
    <t>Jun19,2024 </t>
  </si>
  <si>
    <t>Jun20,2024 </t>
  </si>
  <si>
    <t>Jun21,2024 </t>
  </si>
  <si>
    <t>Jun22,2024 </t>
  </si>
  <si>
    <t>Jun23,2024 </t>
  </si>
  <si>
    <t>Jun24,2024 </t>
  </si>
  <si>
    <t>Jun25,2024 </t>
  </si>
  <si>
    <t>Jun26,2024 </t>
  </si>
  <si>
    <t>Jun27,2024 </t>
  </si>
  <si>
    <t>Jun28,2024 </t>
  </si>
  <si>
    <t>Jun29,2024 </t>
  </si>
  <si>
    <t>Jun30,2024 </t>
  </si>
  <si>
    <t>Jul1,2024 </t>
  </si>
  <si>
    <t>Jul2,2024 </t>
  </si>
  <si>
    <t>Jul3,2024 </t>
  </si>
  <si>
    <t>Jul4,2024 </t>
  </si>
  <si>
    <t>Jul5,2024 </t>
  </si>
  <si>
    <t>Jul6,2024 </t>
  </si>
  <si>
    <t>Jul7,2024 </t>
  </si>
  <si>
    <t>Jul8,2024 </t>
  </si>
  <si>
    <t>Jul9,2024 </t>
  </si>
  <si>
    <t>Jul10,2024 </t>
  </si>
  <si>
    <t>Jul11,2024 </t>
  </si>
  <si>
    <t>Jul12,2024 </t>
  </si>
  <si>
    <t>Jul13,2024 </t>
  </si>
  <si>
    <t>Jul14,2024 </t>
  </si>
  <si>
    <t>Jul15,2024 </t>
  </si>
  <si>
    <t>Jul16,2024 </t>
  </si>
  <si>
    <t>Jul17,2024 </t>
  </si>
  <si>
    <t>Jul18,2024 </t>
  </si>
  <si>
    <t>Jul19,2024 </t>
  </si>
  <si>
    <t>Jul20,2024 </t>
  </si>
  <si>
    <t>Jul21,2024 </t>
  </si>
  <si>
    <t>Jul22,2024 </t>
  </si>
  <si>
    <t>Jul23,2024 </t>
  </si>
  <si>
    <t>Jul24,2024 </t>
  </si>
  <si>
    <t>Jul25,2024 </t>
  </si>
  <si>
    <t>Jul26,2024 </t>
  </si>
  <si>
    <t>Jul27,2024 </t>
  </si>
  <si>
    <t>Jul28,2024 </t>
  </si>
  <si>
    <t>Jul29,2024 </t>
  </si>
  <si>
    <t>Jul30,2024 </t>
  </si>
  <si>
    <t>Jul31,2024 </t>
  </si>
  <si>
    <t>Aug1,2024 </t>
  </si>
  <si>
    <t>Aug2,2024 </t>
  </si>
  <si>
    <t>Aug3,2024 </t>
  </si>
  <si>
    <t>Aug4,2024 </t>
  </si>
  <si>
    <t>Aug5,2024 </t>
  </si>
  <si>
    <t>Aug6,2024 </t>
  </si>
  <si>
    <t>Aug7,2024 </t>
  </si>
  <si>
    <t>Aug8,2024 </t>
  </si>
  <si>
    <t>Aug9,2024 </t>
  </si>
  <si>
    <t>Aug10,2024 </t>
  </si>
  <si>
    <t>Aug11,2024 </t>
  </si>
  <si>
    <t>Aug12,2024 </t>
  </si>
  <si>
    <t>Aug13,2024 </t>
  </si>
  <si>
    <t>Aug14,2024 </t>
  </si>
  <si>
    <t>Aug15,2024 </t>
  </si>
  <si>
    <t>Aug16,2024 </t>
  </si>
  <si>
    <t>Aug17,2024 </t>
  </si>
  <si>
    <t>Aug18,2024 </t>
  </si>
  <si>
    <t>Aug19,2024 </t>
  </si>
  <si>
    <t>Aug20,2024 </t>
  </si>
  <si>
    <t>Aug21,2024 </t>
  </si>
  <si>
    <t>Aug22,2024 </t>
  </si>
  <si>
    <t>Aug23,2024 </t>
  </si>
  <si>
    <t>Aug24,2024 </t>
  </si>
  <si>
    <t>Aug25,2024 </t>
  </si>
  <si>
    <t>Aug26,2024 </t>
  </si>
  <si>
    <t>Aug27,2024 </t>
  </si>
  <si>
    <t>Aug28,2024 </t>
  </si>
  <si>
    <t>Aug29,2024 </t>
  </si>
  <si>
    <t>Aug30,2024 </t>
  </si>
  <si>
    <t>Aug31,2024 </t>
  </si>
  <si>
    <t>Sep1,2024 </t>
  </si>
  <si>
    <t>Sep2,2024 </t>
  </si>
  <si>
    <t>Sep3,2024 </t>
  </si>
  <si>
    <t>Sep4,2024 </t>
  </si>
  <si>
    <t>Total</t>
  </si>
  <si>
    <t>Total DF</t>
  </si>
  <si>
    <t>Total CT</t>
  </si>
  <si>
    <t>Usado DF (TB)</t>
  </si>
  <si>
    <t>Usado CT (TB)</t>
  </si>
  <si>
    <t>CT</t>
  </si>
  <si>
    <t>SEDE (TB)</t>
  </si>
  <si>
    <t>SEDE (%)</t>
  </si>
  <si>
    <t>CT (TB)</t>
  </si>
  <si>
    <t>CT (%)</t>
  </si>
  <si>
    <t>TOTAL (TB)</t>
  </si>
  <si>
    <t>MSDP Hyper-V (TB)</t>
  </si>
  <si>
    <t>MSDP Hyper-V (%)</t>
  </si>
  <si>
    <t>Policy Type</t>
  </si>
  <si>
    <t>Pre Dedup Size(TB)</t>
  </si>
  <si>
    <t>Post Dedup Size(TB)</t>
  </si>
  <si>
    <t>Deduplication Rate</t>
  </si>
  <si>
    <t>Job Size Deduplication Savings(TB)</t>
  </si>
  <si>
    <t>Hyper-V </t>
  </si>
  <si>
    <t>12,661.24 </t>
  </si>
  <si>
    <t>445.48 </t>
  </si>
  <si>
    <t>12,215.76 </t>
  </si>
  <si>
    <t>MS-Exchange-Server </t>
  </si>
  <si>
    <t>4,615.3 </t>
  </si>
  <si>
    <t>80.41 </t>
  </si>
  <si>
    <t>4,534.89 </t>
  </si>
  <si>
    <t>MS-SQL-Server </t>
  </si>
  <si>
    <t>1,338.34 </t>
  </si>
  <si>
    <t>121.28 </t>
  </si>
  <si>
    <t>1,217.06 </t>
  </si>
  <si>
    <t>MS-SharePoint </t>
  </si>
  <si>
    <t>59.66 </t>
  </si>
  <si>
    <t>0.85 </t>
  </si>
  <si>
    <t>58.82 </t>
  </si>
  <si>
    <t>MS-Windows </t>
  </si>
  <si>
    <t>3,413.68 </t>
  </si>
  <si>
    <t>25.63 </t>
  </si>
  <si>
    <t>3,388.05 </t>
  </si>
  <si>
    <t>Oracle </t>
  </si>
  <si>
    <t>635.06 </t>
  </si>
  <si>
    <t>186.81 </t>
  </si>
  <si>
    <t>448.25 </t>
  </si>
  <si>
    <t>Standard </t>
  </si>
  <si>
    <t>696.87 </t>
  </si>
  <si>
    <t>51.51 </t>
  </si>
  <si>
    <t>645.36 </t>
  </si>
  <si>
    <t>05/09/2023 a 05/09/2024</t>
  </si>
  <si>
    <t>Volume (TB)</t>
  </si>
  <si>
    <t>VM_SPGDF1001_HYPERV-PRD </t>
  </si>
  <si>
    <t>BD_ORA_CLUSTER_PRD-OIP-RAC </t>
  </si>
  <si>
    <t>VM_SPGDF1001_HYPERV-PRD_01 </t>
  </si>
  <si>
    <t>BD_PBI_SQL-PRD-SQL_MSSQL-AG-PRD </t>
  </si>
  <si>
    <t>BD_SHBDF1014-OIP-01 </t>
  </si>
  <si>
    <t>CATALOG_SPGRJ1296_NBDB </t>
  </si>
  <si>
    <t>BD_SPGDF1023_POSTGRESQL-PRD </t>
  </si>
  <si>
    <t>VM_SPGDF1013_HYPERV-HML </t>
  </si>
  <si>
    <t>BD_LIST-SEI-SIP_MSSQL-AG-SEI-SIP </t>
  </si>
  <si>
    <t>VM_SPGDF1013_HYPERV-PRD </t>
  </si>
  <si>
    <t>DAGEXCH_SPFDF1020_02 </t>
  </si>
  <si>
    <t>BD_SDBDF1018-OIP-01 </t>
  </si>
  <si>
    <t>DAGEXCH_SPFDF1021_02 </t>
  </si>
  <si>
    <t>DAGEXCH_SPFDF1021_01 </t>
  </si>
  <si>
    <t>VM_SPGDF1001_HYPERV-PRD-FC-LUN </t>
  </si>
  <si>
    <t>BD_SPGDF1023_POSTGRESQL-HML </t>
  </si>
  <si>
    <t>DAGEXCH_SPFDF1020_01 </t>
  </si>
  <si>
    <t>VM_SPGDF1013_HYPERV-DSV </t>
  </si>
  <si>
    <t>DAGEXCH_SPFDF1019_02 </t>
  </si>
  <si>
    <t>DAGEXCH_SPFDF1019_01 </t>
  </si>
  <si>
    <t>230,88 </t>
  </si>
  <si>
    <t>105,64 </t>
  </si>
  <si>
    <t>72,69 </t>
  </si>
  <si>
    <t>59,8 </t>
  </si>
  <si>
    <t>30,93 </t>
  </si>
  <si>
    <t>18,73 </t>
  </si>
  <si>
    <t>18,16 </t>
  </si>
  <si>
    <t>18,12 </t>
  </si>
  <si>
    <t>15,53 </t>
  </si>
  <si>
    <t>15,36 </t>
  </si>
  <si>
    <t>14,85 </t>
  </si>
  <si>
    <t>13,29 </t>
  </si>
  <si>
    <t>12,72 </t>
  </si>
  <si>
    <t>12,27 </t>
  </si>
  <si>
    <t>11,96 </t>
  </si>
  <si>
    <t>11,83 </t>
  </si>
  <si>
    <t>10,73 </t>
  </si>
  <si>
    <t>10,49 </t>
  </si>
  <si>
    <t>10,33 </t>
  </si>
  <si>
    <t>Variação SEDE (TB)</t>
  </si>
  <si>
    <t>Variação CT (TB)</t>
  </si>
  <si>
    <t>Policy Name (TOP 20)</t>
  </si>
  <si>
    <t>Standard</t>
  </si>
  <si>
    <t>MS-Windows</t>
  </si>
  <si>
    <t>MS-Exchange-Server</t>
  </si>
  <si>
    <t>MS-SQL-Server</t>
  </si>
  <si>
    <t>Hyper-V</t>
  </si>
  <si>
    <t>Oracle</t>
  </si>
  <si>
    <t>MS-SharePoint</t>
  </si>
  <si>
    <t>Média</t>
  </si>
  <si>
    <t>Client Type</t>
  </si>
  <si>
    <t>Média Geral</t>
  </si>
  <si>
    <t>Instalado novo Media Server para Hyper-V</t>
  </si>
  <si>
    <t>SEDE</t>
  </si>
  <si>
    <t>Sem DEDUP</t>
  </si>
  <si>
    <t>Com DEDUP</t>
  </si>
  <si>
    <t>TOTAL SEM DEDUP</t>
  </si>
  <si>
    <t>Crescimento</t>
  </si>
  <si>
    <t>Média Crescimento</t>
  </si>
  <si>
    <t>Para o Backup considera-se o dado SEM DEDUP</t>
  </si>
  <si>
    <t>Total (FETB)</t>
  </si>
  <si>
    <t>Client Occurrences</t>
  </si>
  <si>
    <t>13.75</t>
  </si>
  <si>
    <t>440.07</t>
  </si>
  <si>
    <t>MS-Sharepoint</t>
  </si>
  <si>
    <t>0.15</t>
  </si>
  <si>
    <t>46.17</t>
  </si>
  <si>
    <t>7.91</t>
  </si>
  <si>
    <t>13.54</t>
  </si>
  <si>
    <t>42.84</t>
  </si>
  <si>
    <t>564.43</t>
  </si>
  <si>
    <r>
      <t xml:space="preserve">The chart and tables were obtained from the </t>
    </r>
    <r>
      <rPr>
        <b/>
        <i/>
        <sz val="11"/>
        <color theme="1"/>
        <rFont val="Consolas"/>
        <family val="3"/>
      </rPr>
      <t>nbdeployutil</t>
    </r>
    <r>
      <rPr>
        <sz val="11"/>
        <color theme="1"/>
        <rFont val="Corbel"/>
        <family val="2"/>
      </rPr>
      <t xml:space="preserve"> output in the “Summary” worksheet. This is an estimate of how much front-end data is being protected by NetBackup, as measured by an aggregate view of the largest full backups by policy/client during the review period. </t>
    </r>
  </si>
  <si>
    <t>Análise dos últimos 12 meses</t>
  </si>
  <si>
    <t>Cloud</t>
  </si>
  <si>
    <t>STR Sede</t>
  </si>
  <si>
    <t>STR CT</t>
  </si>
  <si>
    <t>LTR Sede</t>
  </si>
  <si>
    <t>LTR CT</t>
  </si>
  <si>
    <t>Inicial</t>
  </si>
  <si>
    <t>Crescimento médio de 4TB por mês em cada Appliance conforme aba "Histórico_Mês".</t>
  </si>
  <si>
    <t>Resumo</t>
  </si>
  <si>
    <t>Adicional de 20%</t>
  </si>
  <si>
    <t>Total em TB para 05 anos</t>
  </si>
  <si>
    <t>Adicionado 25Tb em cada STR para os Backups de VM</t>
  </si>
  <si>
    <t xml:space="preserve">Adicional de 15% </t>
  </si>
  <si>
    <t>Nuvem</t>
  </si>
  <si>
    <r>
      <t> </t>
    </r>
    <r>
      <rPr>
        <sz val="9"/>
        <color rgb="FF000000"/>
        <rFont val="Calibri"/>
        <family val="2"/>
      </rPr>
      <t>Workload</t>
    </r>
  </si>
  <si>
    <t>Exchange</t>
  </si>
  <si>
    <t>File Server</t>
  </si>
  <si>
    <t>OVM</t>
  </si>
  <si>
    <t>SO Windows</t>
  </si>
  <si>
    <t>SQL Server</t>
  </si>
  <si>
    <t>TOTAL</t>
  </si>
  <si>
    <t>FINAL</t>
  </si>
  <si>
    <t>5 anos de retenção</t>
  </si>
  <si>
    <t>1 ano de retenção</t>
  </si>
  <si>
    <t>Variação MSDP Hyper-V (TB)</t>
  </si>
  <si>
    <t>Crescimento em 01 ano para LTR - Por Equipamento</t>
  </si>
  <si>
    <t>Crescimento em 3 meses para STR - Por Equipamento</t>
  </si>
  <si>
    <t>Quantidade de Licenciamento FETB</t>
  </si>
  <si>
    <t>SERVIÇOS CURTA RETENÇÃO</t>
  </si>
  <si>
    <t>Taxa de alteração diária</t>
  </si>
  <si>
    <t>Taxa de crescimento anual</t>
  </si>
  <si>
    <t>Atual</t>
  </si>
  <si>
    <t>Ano 1</t>
  </si>
  <si>
    <t>Ano 2</t>
  </si>
  <si>
    <t>Ano 3</t>
  </si>
  <si>
    <t>Ano 4</t>
  </si>
  <si>
    <t>Ano 5</t>
  </si>
  <si>
    <t>Observação</t>
  </si>
  <si>
    <t>Inventário</t>
  </si>
  <si>
    <t>Políticas de Proteção de Dados</t>
  </si>
  <si>
    <t>BETB Bruto (Sem Desduplicação)</t>
  </si>
  <si>
    <t>FETB VM e DB</t>
  </si>
  <si>
    <t>Considerado um crescimento Anual de 10 %</t>
  </si>
  <si>
    <t>Tipo de Sistema</t>
  </si>
  <si>
    <t>Volume Frontend (em GB)</t>
  </si>
  <si>
    <t>Operação Diária</t>
  </si>
  <si>
    <t>Operação Semanal</t>
  </si>
  <si>
    <t>Operação Mensal</t>
  </si>
  <si>
    <t>Operação Anual</t>
  </si>
  <si>
    <t>Retenção do Diário (em dias)</t>
  </si>
  <si>
    <t>Retenção do Semanal (em sem)</t>
  </si>
  <si>
    <t>Retenção Mensal (em meses)</t>
  </si>
  <si>
    <t>Retenção do Anual (em anos)</t>
  </si>
  <si>
    <t>Nº de Incrementais</t>
  </si>
  <si>
    <t>Nº de Fulls</t>
  </si>
  <si>
    <t>Volume BETB Diário</t>
  </si>
  <si>
    <t>Volume BETB Fulls</t>
  </si>
  <si>
    <t>Total de BETB Inicial</t>
  </si>
  <si>
    <t>Total de FETB 1º ano</t>
  </si>
  <si>
    <t>Total de BETB 1º ano</t>
  </si>
  <si>
    <t>Total de FETB 2º ano</t>
  </si>
  <si>
    <t>Total de BETB 2º ano</t>
  </si>
  <si>
    <t>Total de FETB 3º Ano</t>
  </si>
  <si>
    <t>Total de BETB 3º Ano</t>
  </si>
  <si>
    <t>Total de FETB 4º Ano</t>
  </si>
  <si>
    <t>Total de BETB 4º Ano</t>
  </si>
  <si>
    <t>Total de FETB 5º Ano</t>
  </si>
  <si>
    <t>Total de BETB 5º Ano</t>
  </si>
  <si>
    <t>FETB NAS</t>
  </si>
  <si>
    <t>incremental</t>
  </si>
  <si>
    <t>full</t>
  </si>
  <si>
    <t>Quantidade de Armazenamento de BETB (Appliances de Backup) - SEM DESDUPLICAÇÃO</t>
  </si>
  <si>
    <t>BETB</t>
  </si>
  <si>
    <t>Total de Armazenamento de BETB CURTA RETENÇÃO</t>
  </si>
  <si>
    <t>Total de Armazenamento de BETB LONGA RETENÇÃO</t>
  </si>
  <si>
    <t>BETB DESDUPLICADO - 90% de DEDUPLICAÇÂO</t>
  </si>
  <si>
    <t>BETB DESDUPLICADO</t>
  </si>
  <si>
    <t>Total Armazenado necessário para CURTA RETENÇÃO</t>
  </si>
  <si>
    <t>SERVIÇOS LONGA RETENÇÃO</t>
  </si>
  <si>
    <t>Total Armazenado necessário para LONGA RETENÇÃO</t>
  </si>
  <si>
    <t>NUVEM</t>
  </si>
  <si>
    <t>SERVIÇOS  RETENÇÃO NUVEM</t>
  </si>
  <si>
    <r>
      <t>7.3. Os sistemas e serviços de TI da ANAC de</t>
    </r>
    <r>
      <rPr>
        <b/>
        <sz val="14"/>
        <color rgb="FF000000"/>
        <rFont val="Times New Roman"/>
        <family val="1"/>
      </rPr>
      <t> PRODUÇÃO </t>
    </r>
    <r>
      <rPr>
        <sz val="14"/>
        <color rgb="FF000000"/>
        <rFont val="Times New Roman"/>
        <family val="1"/>
      </rPr>
      <t>são resguardados sob um padrão mínimo, o qual deve observar a correlação frequência/retenção de dados estabelecida a seguir:</t>
    </r>
  </si>
  <si>
    <t>I - diária: 14 dias;</t>
  </si>
  <si>
    <t>II - semanal: 90 dias;</t>
  </si>
  <si>
    <t>III - mensal: 24 meses;</t>
  </si>
  <si>
    <t>IV - anual:  5 anos.</t>
  </si>
  <si>
    <r>
      <t>7.4. Os sistemas e serviços de TI da ANAC de </t>
    </r>
    <r>
      <rPr>
        <b/>
        <sz val="14"/>
        <color rgb="FF000000"/>
        <rFont val="Times New Roman"/>
        <family val="1"/>
      </rPr>
      <t>Desenvolvimento e Homologação </t>
    </r>
    <r>
      <rPr>
        <sz val="14"/>
        <color rgb="FF000000"/>
        <rFont val="Times New Roman"/>
        <family val="1"/>
      </rPr>
      <t>são resguardados sob um padrão mínimo, o qual deve observar a correlação frequência/retenção de dados estabelecida a seguir:</t>
    </r>
  </si>
  <si>
    <t>I - diária: 14 dias;</t>
  </si>
  <si>
    <t>II - semanal: 60 dias;</t>
  </si>
  <si>
    <r>
      <t>7.6. Para os backups do tipo imagem de </t>
    </r>
    <r>
      <rPr>
        <b/>
        <sz val="14"/>
        <color rgb="FF000000"/>
        <rFont val="Times New Roman"/>
        <family val="1"/>
      </rPr>
      <t>Máquina Virtual </t>
    </r>
    <r>
      <rPr>
        <sz val="14"/>
        <color rgb="FF000000"/>
        <rFont val="Times New Roman"/>
        <family val="1"/>
      </rPr>
      <t>os tempos de retenção são diferenciados, conforme listado abaixo:</t>
    </r>
  </si>
  <si>
    <t>7.6.1. Para Máquinas Virtuais de PRODUÇÃO:</t>
  </si>
  <si>
    <t>II - semanal: 30 dias; e</t>
  </si>
  <si>
    <t>III - mensal: 60 dias.</t>
  </si>
  <si>
    <t>7.6.2. Para Máquinas Virtuais de DESENVOLVIMENTO E HOMOLOGAÇÃO:</t>
  </si>
  <si>
    <t>I - diária: 14 dias; e</t>
  </si>
  <si>
    <t>II - semanal: 30 dias.</t>
  </si>
  <si>
    <t>RPO e RTO de 24 horas por padrão</t>
  </si>
  <si>
    <t>ELK</t>
  </si>
  <si>
    <t xml:space="preserve">SO Windows </t>
  </si>
  <si>
    <t>Sem DEDUP (TB)</t>
  </si>
  <si>
    <t> Workload</t>
  </si>
  <si>
    <t>Backup</t>
  </si>
  <si>
    <t>Retirando o espaço utilizado para Backup</t>
  </si>
  <si>
    <t xml:space="preserve">Exchange </t>
  </si>
  <si>
    <t>SQL Server PROD</t>
  </si>
  <si>
    <t>SQL Server HOM</t>
  </si>
  <si>
    <t>Total de Armazenamento de BETB NUVEM</t>
  </si>
  <si>
    <t>Total Armazenado necessário para Nuvem</t>
  </si>
  <si>
    <t>Considerando 11% de crescimento teremos um aumento de 49,7TB por ano de FETB</t>
  </si>
  <si>
    <t>Estimativa da demanda</t>
  </si>
  <si>
    <t>Adicional 20%</t>
  </si>
  <si>
    <t>Snap 5%</t>
  </si>
  <si>
    <t>Sede (TB)</t>
  </si>
  <si>
    <t>Utilizado (TB)</t>
  </si>
  <si>
    <t>Margem 10%</t>
  </si>
  <si>
    <t>Tipo de Dado</t>
  </si>
  <si>
    <t>Volume Frontend (em TB)</t>
  </si>
  <si>
    <t>Total Geral</t>
  </si>
  <si>
    <t>MinIO</t>
  </si>
  <si>
    <t>Parque Operacional</t>
  </si>
  <si>
    <t>Sistema Operacional / Aplicação</t>
  </si>
  <si>
    <t>Quantidade de VMs</t>
  </si>
  <si>
    <t>Quantidade de Máq Físicas</t>
  </si>
  <si>
    <t>Windows Server 2022</t>
  </si>
  <si>
    <t>Windows Server 2019</t>
  </si>
  <si>
    <t>Windows Server 2016</t>
  </si>
  <si>
    <t>Windows Server 2012</t>
  </si>
  <si>
    <t>Windows Server 2008 R2</t>
  </si>
  <si>
    <t>CentOS Linux 6 e 7</t>
  </si>
  <si>
    <t>Red Hat Linux 8</t>
  </si>
  <si>
    <t>Ubumtu Linux 20</t>
  </si>
  <si>
    <t>Oracle 11.2.0.4</t>
  </si>
  <si>
    <t>Oracle 19c</t>
  </si>
  <si>
    <t>SQL Server 2008 R2</t>
  </si>
  <si>
    <t>SQL Server 2012</t>
  </si>
  <si>
    <t>SQL Server 2014</t>
  </si>
  <si>
    <t>SQL Server 2016</t>
  </si>
  <si>
    <t>SQL Server 2017</t>
  </si>
  <si>
    <t>SQL Server 2019</t>
  </si>
  <si>
    <t>Microsoft Sharepoint</t>
  </si>
  <si>
    <t>Microsoft System Center</t>
  </si>
  <si>
    <t>Exchange Server</t>
  </si>
  <si>
    <t>OLVM - Oracle Linux Virtualization Manager</t>
  </si>
  <si>
    <t>Total (TB)</t>
  </si>
  <si>
    <t>Rótulos de Linha</t>
  </si>
  <si>
    <t>DW MSSQL - Projeto MIATA</t>
  </si>
  <si>
    <t>Oracle - OLVM</t>
  </si>
  <si>
    <t>SQL SERVER</t>
  </si>
  <si>
    <t>SQL SERVER HOM</t>
  </si>
  <si>
    <t>Teste</t>
  </si>
  <si>
    <t>Soma de Usado Total (TB)</t>
  </si>
  <si>
    <t>SNAP</t>
  </si>
  <si>
    <t>PROD</t>
  </si>
  <si>
    <t>PRODUCAO</t>
  </si>
  <si>
    <t>OPPROD</t>
  </si>
  <si>
    <t>VALIDACAO</t>
  </si>
  <si>
    <t>HOMOLOG</t>
  </si>
  <si>
    <t>OPHOMOLOG</t>
  </si>
  <si>
    <t>SUBMISSAO</t>
  </si>
  <si>
    <t>DESENV</t>
  </si>
  <si>
    <t>OPDESENV</t>
  </si>
  <si>
    <t>Schema</t>
  </si>
  <si>
    <t>Usado - GB</t>
  </si>
  <si>
    <t>Soma total das databases em dez 2024 em GB</t>
  </si>
  <si>
    <t>EXCHANGE</t>
  </si>
  <si>
    <t>RO</t>
  </si>
  <si>
    <t>Storage</t>
  </si>
  <si>
    <t>Hyper-V 2012 SEDE DMZ - SPGDF1008</t>
  </si>
  <si>
    <t>Hyper-V 2012 SEDE DMZ Segregado - hyperv-dmz-df</t>
  </si>
  <si>
    <t>Hyper-V 2012 SEDE INSIDE - spgdf1009</t>
  </si>
  <si>
    <t>Hyper-V 2019 SEDE DMZ - SPGDF1010</t>
  </si>
  <si>
    <t>Hyper-V 2022 SEDE INSIDE - SPGDF1003</t>
  </si>
  <si>
    <t>Hyper-V 2019 CT DMZ - SPGDF0603</t>
  </si>
  <si>
    <t>Hyper-V 2022 CT INSIDE - SPGDF0604</t>
  </si>
  <si>
    <t>HYPER-V</t>
  </si>
  <si>
    <t>TOTAL SEDE</t>
  </si>
  <si>
    <t>TOTAL CT</t>
  </si>
  <si>
    <t>VERITAS Total (TB)</t>
  </si>
  <si>
    <t>96.33 </t>
  </si>
  <si>
    <t>375.27 </t>
  </si>
  <si>
    <t>93.07 </t>
  </si>
  <si>
    <t>105.42 </t>
  </si>
  <si>
    <t>28/02 a 07/03</t>
  </si>
  <si>
    <t>Intervalo Semanal</t>
  </si>
  <si>
    <t>96.97 </t>
  </si>
  <si>
    <t>460.67 </t>
  </si>
  <si>
    <t>94.91 </t>
  </si>
  <si>
    <t>100.05 </t>
  </si>
  <si>
    <t>21/02 a 28/02</t>
  </si>
  <si>
    <t>Dedup Savings(TB)</t>
  </si>
  <si>
    <t>96.77 </t>
  </si>
  <si>
    <t>466.39 </t>
  </si>
  <si>
    <t>97.48 </t>
  </si>
  <si>
    <t>97.06 </t>
  </si>
  <si>
    <t>14/02 a 21/02</t>
  </si>
  <si>
    <t>96.5 </t>
  </si>
  <si>
    <t>461.94 </t>
  </si>
  <si>
    <t>96.82 </t>
  </si>
  <si>
    <t>85.49 </t>
  </si>
  <si>
    <t>03/01 a 10/01</t>
  </si>
  <si>
    <t>Mar 6, 2025 </t>
  </si>
  <si>
    <t>Mar 7, 2025 </t>
  </si>
  <si>
    <t>Mar 8, 2025 </t>
  </si>
  <si>
    <t>Mar 9, 2025 </t>
  </si>
  <si>
    <t>Mar 10, 2025 </t>
  </si>
  <si>
    <t>Mar 11, 2025 </t>
  </si>
  <si>
    <t>Mar 12, 2025 </t>
  </si>
  <si>
    <t>0,98 </t>
  </si>
  <si>
    <t>1,13 </t>
  </si>
  <si>
    <t>0,82 </t>
  </si>
  <si>
    <t>0,8 </t>
  </si>
  <si>
    <t>1,27 </t>
  </si>
  <si>
    <t>Feb 28, 2025 </t>
  </si>
  <si>
    <t>Mar 1, 2025 </t>
  </si>
  <si>
    <t>Mar 2, 2025 </t>
  </si>
  <si>
    <t>Mar 3, 2025 </t>
  </si>
  <si>
    <t>Mar 4, 2025 </t>
  </si>
  <si>
    <t>Mar 5, 2025 </t>
  </si>
  <si>
    <t>1,04 </t>
  </si>
  <si>
    <t>1,22 </t>
  </si>
  <si>
    <t>0,96 </t>
  </si>
  <si>
    <t>0,94 </t>
  </si>
  <si>
    <t>0,89 </t>
  </si>
  <si>
    <t>0,91 </t>
  </si>
  <si>
    <t>1,06 </t>
  </si>
  <si>
    <t>Feb 27, 2025 </t>
  </si>
  <si>
    <t>5 </t>
  </si>
  <si>
    <t>Pre Dedup</t>
  </si>
  <si>
    <t>Post Dedup</t>
  </si>
  <si>
    <t>49,7 </t>
  </si>
  <si>
    <t>1,66 </t>
  </si>
  <si>
    <t>0,16 </t>
  </si>
  <si>
    <t>55,7 </t>
  </si>
  <si>
    <t>2,08 </t>
  </si>
  <si>
    <t>11,28 </t>
  </si>
  <si>
    <t>1,71 </t>
  </si>
  <si>
    <t>40,35 </t>
  </si>
  <si>
    <t>69,97 </t>
  </si>
  <si>
    <t>2,52 </t>
  </si>
  <si>
    <t>10,38 </t>
  </si>
  <si>
    <t>49,21 </t>
  </si>
  <si>
    <t>1,77 </t>
  </si>
  <si>
    <t>11,48 </t>
  </si>
  <si>
    <t>52,41 </t>
  </si>
  <si>
    <t>2,03 </t>
  </si>
  <si>
    <t>11,05 </t>
  </si>
  <si>
    <t>50,26 </t>
  </si>
  <si>
    <t>1,8 </t>
  </si>
  <si>
    <t>11,04 </t>
  </si>
  <si>
    <t>19,35 </t>
  </si>
  <si>
    <t>1,49 </t>
  </si>
  <si>
    <t>11,12 </t>
  </si>
  <si>
    <t>25,03 </t>
  </si>
  <si>
    <t>1,59 </t>
  </si>
  <si>
    <t>11,33 </t>
  </si>
  <si>
    <t>49,51 </t>
  </si>
  <si>
    <t>1,01 </t>
  </si>
  <si>
    <t>38,29 </t>
  </si>
  <si>
    <t>27,34 </t>
  </si>
  <si>
    <t>1,25 </t>
  </si>
  <si>
    <t>13,64 </t>
  </si>
  <si>
    <t>13,43 </t>
  </si>
  <si>
    <t>1,11 </t>
  </si>
  <si>
    <t>11,35 </t>
  </si>
  <si>
    <t>21,59 </t>
  </si>
  <si>
    <t>1,17 </t>
  </si>
  <si>
    <t>10,98 </t>
  </si>
  <si>
    <t>19,3 </t>
  </si>
  <si>
    <t>1,24 </t>
  </si>
  <si>
    <t>15,63 </t>
  </si>
  <si>
    <t>Jan 1, 2025 </t>
  </si>
  <si>
    <t>1.29 </t>
  </si>
  <si>
    <t>54,989.84 </t>
  </si>
  <si>
    <t>Jan 2, 2025 </t>
  </si>
  <si>
    <t>2.61 </t>
  </si>
  <si>
    <t>68,027.33 </t>
  </si>
  <si>
    <t>Jan 3, 2025 </t>
  </si>
  <si>
    <t>2.84 </t>
  </si>
  <si>
    <t>75,943.65 </t>
  </si>
  <si>
    <t>Jan 4, 2025 </t>
  </si>
  <si>
    <t>2.42 </t>
  </si>
  <si>
    <t>133,243.35 </t>
  </si>
  <si>
    <t>Jan 5, 2025 </t>
  </si>
  <si>
    <t>2.95 </t>
  </si>
  <si>
    <t>82,054.54 </t>
  </si>
  <si>
    <t>Jan 6, 2025 </t>
  </si>
  <si>
    <t>2.16 </t>
  </si>
  <si>
    <t>64,268.81 </t>
  </si>
  <si>
    <t>Jan 7, 2025 </t>
  </si>
  <si>
    <t>2.5 </t>
  </si>
  <si>
    <t>69,557.3 </t>
  </si>
  <si>
    <t>Jan 8, 2025 </t>
  </si>
  <si>
    <t>2.45 </t>
  </si>
  <si>
    <t>71,280.49 </t>
  </si>
  <si>
    <t>Jan 9, 2025 </t>
  </si>
  <si>
    <t>3.51 </t>
  </si>
  <si>
    <t>70,700.4 </t>
  </si>
  <si>
    <t>Jan 10, 2025 </t>
  </si>
  <si>
    <t>2.62 </t>
  </si>
  <si>
    <t>76,367.66 </t>
  </si>
  <si>
    <t>Jan 11, 2025 </t>
  </si>
  <si>
    <t>1.92 </t>
  </si>
  <si>
    <t>127,052.59 </t>
  </si>
  <si>
    <t>Jan 12, 2025 </t>
  </si>
  <si>
    <t>2.98 </t>
  </si>
  <si>
    <t>86,134.04 </t>
  </si>
  <si>
    <t>Jan 13, 2025 </t>
  </si>
  <si>
    <t>5.14 </t>
  </si>
  <si>
    <t>66,827.02 </t>
  </si>
  <si>
    <t>Jan 14, 2025 </t>
  </si>
  <si>
    <t>3.74 </t>
  </si>
  <si>
    <t>74,111.64 </t>
  </si>
  <si>
    <t>Jan 15, 2025 </t>
  </si>
  <si>
    <t>2.89 </t>
  </si>
  <si>
    <t>71,866.53 </t>
  </si>
  <si>
    <t>Jan 16, 2025 </t>
  </si>
  <si>
    <t>2.31 </t>
  </si>
  <si>
    <t>68,389.52 </t>
  </si>
  <si>
    <t>Jan 17, 2025 </t>
  </si>
  <si>
    <t>2.49 </t>
  </si>
  <si>
    <t>66,848.15 </t>
  </si>
  <si>
    <t>Jan 18, 2025 </t>
  </si>
  <si>
    <t>4.69 </t>
  </si>
  <si>
    <t>121,255.71 </t>
  </si>
  <si>
    <t>Jan 19, 2025 </t>
  </si>
  <si>
    <t>3.15 </t>
  </si>
  <si>
    <t>93,328.4 </t>
  </si>
  <si>
    <t>Jan 20, 2025 </t>
  </si>
  <si>
    <t>2.41 </t>
  </si>
  <si>
    <t>65,297.13 </t>
  </si>
  <si>
    <t>Jan 21, 2025 </t>
  </si>
  <si>
    <t>1.87 </t>
  </si>
  <si>
    <t>60,646.35 </t>
  </si>
  <si>
    <t>Jan 22, 2025 </t>
  </si>
  <si>
    <t>2.34 </t>
  </si>
  <si>
    <t>78,124.46 </t>
  </si>
  <si>
    <t>Jan 23, 2025 </t>
  </si>
  <si>
    <t>2.64 </t>
  </si>
  <si>
    <t>72,623.25 </t>
  </si>
  <si>
    <t>Jan 24, 2025 </t>
  </si>
  <si>
    <t>2.7 </t>
  </si>
  <si>
    <t>77,301.17 </t>
  </si>
  <si>
    <t>Jan 25, 2025 </t>
  </si>
  <si>
    <t>2.43 </t>
  </si>
  <si>
    <t>142,992.41 </t>
  </si>
  <si>
    <t>Jan 26, 2025 </t>
  </si>
  <si>
    <t>2.67 </t>
  </si>
  <si>
    <t>63,763.64 </t>
  </si>
  <si>
    <t>Jan 27, 2025 </t>
  </si>
  <si>
    <t>4.15 </t>
  </si>
  <si>
    <t>79,970.4 </t>
  </si>
  <si>
    <t>Jan 28, 2025 </t>
  </si>
  <si>
    <t>2.55 </t>
  </si>
  <si>
    <t>65,243.74 </t>
  </si>
  <si>
    <t>Jan 29, 2025 </t>
  </si>
  <si>
    <t>2.63 </t>
  </si>
  <si>
    <t>62,683.18 </t>
  </si>
  <si>
    <t>Jan 30, 2025 </t>
  </si>
  <si>
    <t>2.76 </t>
  </si>
  <si>
    <t>51,982.57 </t>
  </si>
  <si>
    <t>Jan 31, 2025 </t>
  </si>
  <si>
    <t>3.83 </t>
  </si>
  <si>
    <t>74,696.02 </t>
  </si>
  <si>
    <t>Feb 1, 2025 </t>
  </si>
  <si>
    <t>136,622.04 </t>
  </si>
  <si>
    <t>Feb 2, 2025 </t>
  </si>
  <si>
    <t>2.66 </t>
  </si>
  <si>
    <t>86,876.6 </t>
  </si>
  <si>
    <t>Feb 3, 2025 </t>
  </si>
  <si>
    <t>2.69 </t>
  </si>
  <si>
    <t>65,916.13 </t>
  </si>
  <si>
    <t>Feb 4, 2025 </t>
  </si>
  <si>
    <t>2.46 </t>
  </si>
  <si>
    <t>72,021 </t>
  </si>
  <si>
    <t>Feb 5, 2025 </t>
  </si>
  <si>
    <t>2.71 </t>
  </si>
  <si>
    <t>69,975.22 </t>
  </si>
  <si>
    <t>Feb 6, 2025 </t>
  </si>
  <si>
    <t>4.16 </t>
  </si>
  <si>
    <t>71,069.02 </t>
  </si>
  <si>
    <t>Feb 7, 2025 </t>
  </si>
  <si>
    <t>3.71 </t>
  </si>
  <si>
    <t>73,525.86 </t>
  </si>
  <si>
    <t>Feb 8, 2025 </t>
  </si>
  <si>
    <t>3.2 </t>
  </si>
  <si>
    <t>134,359.87 </t>
  </si>
  <si>
    <t>Feb 9, 2025 </t>
  </si>
  <si>
    <t>2.8 </t>
  </si>
  <si>
    <t>84,156.96 </t>
  </si>
  <si>
    <t>Feb 10, 2025 </t>
  </si>
  <si>
    <t>66,566.06 </t>
  </si>
  <si>
    <t>Feb 11, 2025 </t>
  </si>
  <si>
    <t>2.78 </t>
  </si>
  <si>
    <t>72,129.19 </t>
  </si>
  <si>
    <t>Feb 12, 2025 </t>
  </si>
  <si>
    <t>2.58 </t>
  </si>
  <si>
    <t>71,342.26 </t>
  </si>
  <si>
    <t>Feb 13, 2025 </t>
  </si>
  <si>
    <t>72,505.32 </t>
  </si>
  <si>
    <t>Feb 14, 2025 </t>
  </si>
  <si>
    <t>76,685.46 </t>
  </si>
  <si>
    <t>Feb 15, 2025 </t>
  </si>
  <si>
    <t>2.05 </t>
  </si>
  <si>
    <t>123,821.64 </t>
  </si>
  <si>
    <t>Feb 16, 2025 </t>
  </si>
  <si>
    <t>2.73 </t>
  </si>
  <si>
    <t>99,502.61 </t>
  </si>
  <si>
    <t>Feb 17, 2025 </t>
  </si>
  <si>
    <t>2.54 </t>
  </si>
  <si>
    <t>67,455.58 </t>
  </si>
  <si>
    <t>Feb 18, 2025 </t>
  </si>
  <si>
    <t>2.53 </t>
  </si>
  <si>
    <t>71,241.29 </t>
  </si>
  <si>
    <t>Feb 19, 2025 </t>
  </si>
  <si>
    <t>2.68 </t>
  </si>
  <si>
    <t>71,803.84 </t>
  </si>
  <si>
    <t>Feb 20, 2025 </t>
  </si>
  <si>
    <t>2.3 </t>
  </si>
  <si>
    <t>72,044.59 </t>
  </si>
  <si>
    <t>Feb 21, 2025 </t>
  </si>
  <si>
    <t>2.36 </t>
  </si>
  <si>
    <t>76,504.98 </t>
  </si>
  <si>
    <t>Feb 22, 2025 </t>
  </si>
  <si>
    <t>146,158.65 </t>
  </si>
  <si>
    <t>Feb 23, 2025 </t>
  </si>
  <si>
    <t>63,493.91 </t>
  </si>
  <si>
    <t>Feb 24, 2025 </t>
  </si>
  <si>
    <t>2.1 </t>
  </si>
  <si>
    <t>75,651.02 </t>
  </si>
  <si>
    <t>Feb 25, 2025 </t>
  </si>
  <si>
    <t>2.18 </t>
  </si>
  <si>
    <t>68,866.6 </t>
  </si>
  <si>
    <t>Feb 26, 2025 </t>
  </si>
  <si>
    <t>3.27 </t>
  </si>
  <si>
    <t>72,788.41 </t>
  </si>
  <si>
    <t>3.69 </t>
  </si>
  <si>
    <t>74,598.96 </t>
  </si>
  <si>
    <t>3.13 </t>
  </si>
  <si>
    <t>68,584.42 </t>
  </si>
  <si>
    <t>2.92 </t>
  </si>
  <si>
    <t>125,281.05 </t>
  </si>
  <si>
    <t>3.48 </t>
  </si>
  <si>
    <t>82,270.32 </t>
  </si>
  <si>
    <t>62,142.67 </t>
  </si>
  <si>
    <t>64,978.81 </t>
  </si>
  <si>
    <t>62,769.1 </t>
  </si>
  <si>
    <t>31,207.91 </t>
  </si>
  <si>
    <t>2.57 </t>
  </si>
  <si>
    <t>37,232.19 </t>
  </si>
  <si>
    <t>2.14 </t>
  </si>
  <si>
    <t>89,905.41 </t>
  </si>
  <si>
    <t>2.08 </t>
  </si>
  <si>
    <t>41,961.1 </t>
  </si>
  <si>
    <t>1.91 </t>
  </si>
  <si>
    <t>25,380.9 </t>
  </si>
  <si>
    <t>1.97 </t>
  </si>
  <si>
    <t>33,353.48 </t>
  </si>
  <si>
    <t>2.51 </t>
  </si>
  <si>
    <t>35,768.82 </t>
  </si>
  <si>
    <t>Mar 13, 2025 </t>
  </si>
  <si>
    <t>1.59 </t>
  </si>
  <si>
    <t>27,673.61 </t>
  </si>
  <si>
    <t>Mar 14, 2025 </t>
  </si>
  <si>
    <t>36,609.67 </t>
  </si>
  <si>
    <t>Mar 15, 2025 </t>
  </si>
  <si>
    <t>1.82 </t>
  </si>
  <si>
    <t>82,875.35 </t>
  </si>
  <si>
    <t>Mar 16, 2025 </t>
  </si>
  <si>
    <t>2.35 </t>
  </si>
  <si>
    <t>58,389.19 </t>
  </si>
  <si>
    <t>Mar 17, 2025 </t>
  </si>
  <si>
    <t>1.35 </t>
  </si>
  <si>
    <t>21,184.58 </t>
  </si>
  <si>
    <t>Mar 18, 2025 </t>
  </si>
  <si>
    <t>1.9 </t>
  </si>
  <si>
    <t>30,026.87 </t>
  </si>
  <si>
    <t>Mar 19, 2025 </t>
  </si>
  <si>
    <t>32,855.04 </t>
  </si>
  <si>
    <t>Mar 20, 2025 </t>
  </si>
  <si>
    <t>31,944.18 </t>
  </si>
  <si>
    <t>Mar 21, 2025 </t>
  </si>
  <si>
    <t>2.27 </t>
  </si>
  <si>
    <t>37,312.1 </t>
  </si>
  <si>
    <t>Mar 22, 2025 </t>
  </si>
  <si>
    <t>1.62 </t>
  </si>
  <si>
    <t>86,728.06 </t>
  </si>
  <si>
    <t>Mar 23, 2025 </t>
  </si>
  <si>
    <t>50,014.18 </t>
  </si>
  <si>
    <t>Mar 24, 2025 </t>
  </si>
  <si>
    <t>1.44 </t>
  </si>
  <si>
    <t>24,884.46 </t>
  </si>
  <si>
    <t>Mar 25, 2025 </t>
  </si>
  <si>
    <t>32,267.76 </t>
  </si>
  <si>
    <t>Mar 26, 2025 </t>
  </si>
  <si>
    <t>0.96 </t>
  </si>
  <si>
    <t>16,179.11</t>
  </si>
  <si>
    <t>DEDUP</t>
  </si>
  <si>
    <t>05/09/2023 a 05/03/2025</t>
  </si>
  <si>
    <t>08/13/2024-08/20/2024</t>
  </si>
  <si>
    <t>08/20/2024-08/27/2024</t>
  </si>
  <si>
    <t>08/27/2024-09/03/2024</t>
  </si>
  <si>
    <t>Standard (FS Linux)</t>
  </si>
  <si>
    <t>MS-Windows (File Server)</t>
  </si>
  <si>
    <t>Sem DEDUP (%)</t>
  </si>
  <si>
    <t>Utilizado (%)</t>
  </si>
  <si>
    <t>9,925.17 </t>
  </si>
  <si>
    <t>271.04 </t>
  </si>
  <si>
    <t>9,654.14 </t>
  </si>
  <si>
    <t>4,800.69 </t>
  </si>
  <si>
    <t>74.35 </t>
  </si>
  <si>
    <t>4,726.34 </t>
  </si>
  <si>
    <t>1,538.3 </t>
  </si>
  <si>
    <t>117.86 </t>
  </si>
  <si>
    <t>1,420.44 </t>
  </si>
  <si>
    <t>8.24 </t>
  </si>
  <si>
    <t>0.29 </t>
  </si>
  <si>
    <t>7.95 </t>
  </si>
  <si>
    <t>3,580.08 </t>
  </si>
  <si>
    <t>20.16 </t>
  </si>
  <si>
    <t>3,559.92 </t>
  </si>
  <si>
    <t>734.78 </t>
  </si>
  <si>
    <t>268 </t>
  </si>
  <si>
    <t>466.78 </t>
  </si>
  <si>
    <t>948.68 </t>
  </si>
  <si>
    <t>48.59 </t>
  </si>
  <si>
    <t>900.1 </t>
  </si>
  <si>
    <t>Tipo de dados</t>
  </si>
  <si>
    <t>Dedup Rate</t>
  </si>
  <si>
    <t>Job Size Dedup Savings(TB)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</si>
</sst>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0.0%"/>
  </numFmts>
  <fonts count="3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u/>
      <sz val="11"/>
      <color theme="10"/>
      <name val="Aptos Narrow"/>
      <family val="2"/>
      <scheme val="minor"/>
    </font>
    <font>
      <b/>
      <sz val="9"/>
      <color rgb="FF000000"/>
      <name val="Arial"/>
      <family val="2"/>
    </font>
    <font>
      <sz val="11"/>
      <color rgb="FF000000"/>
      <name val="Calibri"/>
      <family val="2"/>
    </font>
    <font>
      <sz val="11"/>
      <color theme="1"/>
      <name val="Corbel"/>
      <family val="2"/>
    </font>
    <font>
      <b/>
      <sz val="11"/>
      <color rgb="FFFFFFFF"/>
      <name val="Corbel"/>
      <family val="2"/>
    </font>
    <font>
      <sz val="14"/>
      <color theme="1"/>
      <name val="Corbel"/>
      <family val="2"/>
    </font>
    <font>
      <sz val="11"/>
      <color rgb="FF000000"/>
      <name val="Corbel"/>
      <family val="2"/>
    </font>
    <font>
      <b/>
      <sz val="11"/>
      <color rgb="FF000000"/>
      <name val="Corbel"/>
      <family val="2"/>
    </font>
    <font>
      <b/>
      <i/>
      <sz val="11"/>
      <color theme="1"/>
      <name val="Consolas"/>
      <family val="3"/>
    </font>
    <font>
      <sz val="8"/>
      <color theme="1"/>
      <name val="Aptos Narrow"/>
      <family val="2"/>
      <scheme val="minor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14"/>
      <color rgb="FFFFFFFF"/>
      <name val="Aptos Narrow"/>
      <family val="2"/>
      <scheme val="minor"/>
    </font>
    <font>
      <sz val="20"/>
      <color rgb="FFFFFFFF"/>
      <name val="Aptos Narrow"/>
      <family val="2"/>
      <scheme val="minor"/>
    </font>
    <font>
      <sz val="14"/>
      <color rgb="FFFFFFF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4"/>
      <color rgb="FF000000"/>
      <name val="Times New Roman"/>
      <family val="1"/>
    </font>
    <font>
      <b/>
      <sz val="14"/>
      <color rgb="FF000000"/>
      <name val="Times New Roman"/>
      <family val="1"/>
    </font>
    <font>
      <sz val="10"/>
      <color rgb="FF000000"/>
      <name val="Calibri"/>
      <family val="2"/>
    </font>
    <font>
      <b/>
      <sz val="11"/>
      <name val="Aptos Narrow"/>
      <family val="2"/>
      <scheme val="minor"/>
    </font>
    <font>
      <b/>
      <sz val="11"/>
      <name val="Corbel"/>
      <family val="2"/>
    </font>
    <font>
      <sz val="14"/>
      <color rgb="FFFFFFFF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8"/>
      <name val="Aptos Narrow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6F5F1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B1181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4472C4"/>
        <bgColor rgb="FF666699"/>
      </patternFill>
    </fill>
    <fill>
      <patternFill patternType="solid">
        <fgColor rgb="FFD9E1F2"/>
        <bgColor rgb="FFCCFFFF"/>
      </patternFill>
    </fill>
    <fill>
      <patternFill patternType="solid">
        <fgColor theme="9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45">
    <xf numFmtId="0" fontId="0" fillId="0" borderId="0" xfId="0"/>
    <xf numFmtId="0" fontId="0" fillId="0" borderId="0" xfId="0" applyAlignment="1">
      <alignment horizontal="center"/>
    </xf>
    <xf numFmtId="0" fontId="3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2" applyFill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2" fontId="0" fillId="0" borderId="0" xfId="0" applyNumberFormat="1" applyAlignment="1">
      <alignment horizontal="center"/>
    </xf>
    <xf numFmtId="2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/>
    <xf numFmtId="2" fontId="0" fillId="0" borderId="1" xfId="0" applyNumberFormat="1" applyBorder="1" applyAlignment="1">
      <alignment horizontal="center"/>
    </xf>
    <xf numFmtId="0" fontId="5" fillId="4" borderId="0" xfId="0" applyFont="1" applyFill="1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9" fontId="0" fillId="0" borderId="1" xfId="1" applyFon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9" fontId="0" fillId="0" borderId="1" xfId="1" applyFont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8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0" xfId="0" applyFill="1"/>
    <xf numFmtId="0" fontId="0" fillId="6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2" fillId="0" borderId="0" xfId="0" applyFont="1"/>
    <xf numFmtId="0" fontId="0" fillId="7" borderId="0" xfId="0" applyFill="1" applyAlignment="1">
      <alignment horizontal="center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indent="5"/>
    </xf>
    <xf numFmtId="2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7" borderId="1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2" fillId="8" borderId="1" xfId="0" applyFont="1" applyFill="1" applyBorder="1" applyAlignment="1">
      <alignment horizontal="center"/>
    </xf>
    <xf numFmtId="2" fontId="2" fillId="8" borderId="1" xfId="0" applyNumberFormat="1" applyFont="1" applyFill="1" applyBorder="1" applyAlignment="1">
      <alignment horizontal="center"/>
    </xf>
    <xf numFmtId="0" fontId="6" fillId="11" borderId="8" xfId="0" applyFont="1" applyFill="1" applyBorder="1" applyAlignment="1">
      <alignment horizontal="center" vertical="center"/>
    </xf>
    <xf numFmtId="0" fontId="14" fillId="0" borderId="6" xfId="0" applyFont="1" applyBorder="1" applyAlignment="1">
      <alignment vertical="center"/>
    </xf>
    <xf numFmtId="0" fontId="16" fillId="13" borderId="0" xfId="0" applyFont="1" applyFill="1" applyAlignment="1">
      <alignment horizontal="center" vertical="center"/>
    </xf>
    <xf numFmtId="0" fontId="17" fillId="14" borderId="0" xfId="0" applyFont="1" applyFill="1" applyAlignment="1">
      <alignment horizontal="center" vertical="center"/>
    </xf>
    <xf numFmtId="9" fontId="17" fillId="14" borderId="0" xfId="0" applyNumberFormat="1" applyFont="1" applyFill="1" applyAlignment="1">
      <alignment horizontal="center" vertical="center"/>
    </xf>
    <xf numFmtId="0" fontId="17" fillId="14" borderId="0" xfId="0" applyFont="1" applyFill="1" applyAlignment="1">
      <alignment vertical="center"/>
    </xf>
    <xf numFmtId="0" fontId="0" fillId="15" borderId="16" xfId="0" applyFill="1" applyBorder="1" applyAlignment="1">
      <alignment vertical="center"/>
    </xf>
    <xf numFmtId="0" fontId="0" fillId="15" borderId="1" xfId="0" applyFill="1" applyBorder="1" applyAlignment="1">
      <alignment horizontal="center" vertical="center"/>
    </xf>
    <xf numFmtId="0" fontId="18" fillId="13" borderId="0" xfId="0" applyFont="1" applyFill="1" applyAlignment="1">
      <alignment horizontal="center" vertical="center"/>
    </xf>
    <xf numFmtId="0" fontId="0" fillId="8" borderId="16" xfId="0" applyFill="1" applyBorder="1" applyAlignment="1">
      <alignment vertical="center" wrapText="1"/>
    </xf>
    <xf numFmtId="3" fontId="0" fillId="0" borderId="1" xfId="0" applyNumberFormat="1" applyBorder="1" applyAlignment="1">
      <alignment horizontal="center" vertical="center"/>
    </xf>
    <xf numFmtId="0" fontId="19" fillId="16" borderId="19" xfId="0" applyFont="1" applyFill="1" applyBorder="1" applyAlignment="1">
      <alignment horizontal="center" vertical="center" wrapText="1"/>
    </xf>
    <xf numFmtId="0" fontId="19" fillId="16" borderId="20" xfId="0" applyFont="1" applyFill="1" applyBorder="1" applyAlignment="1">
      <alignment horizontal="center" vertical="center" wrapText="1"/>
    </xf>
    <xf numFmtId="2" fontId="19" fillId="17" borderId="20" xfId="0" applyNumberFormat="1" applyFont="1" applyFill="1" applyBorder="1" applyAlignment="1">
      <alignment horizontal="center" vertical="center" wrapText="1"/>
    </xf>
    <xf numFmtId="0" fontId="19" fillId="17" borderId="20" xfId="0" applyFont="1" applyFill="1" applyBorder="1" applyAlignment="1">
      <alignment horizontal="center" vertical="center" wrapText="1"/>
    </xf>
    <xf numFmtId="0" fontId="19" fillId="17" borderId="0" xfId="0" applyFont="1" applyFill="1" applyAlignment="1">
      <alignment horizontal="center" vertical="center" wrapText="1"/>
    </xf>
    <xf numFmtId="0" fontId="19" fillId="18" borderId="0" xfId="0" applyFont="1" applyFill="1" applyAlignment="1">
      <alignment horizontal="center" vertical="center" wrapText="1"/>
    </xf>
    <xf numFmtId="0" fontId="0" fillId="8" borderId="21" xfId="0" applyFill="1" applyBorder="1" applyAlignment="1">
      <alignment vertical="center" wrapText="1"/>
    </xf>
    <xf numFmtId="3" fontId="0" fillId="0" borderId="22" xfId="0" applyNumberFormat="1" applyBorder="1" applyAlignment="1">
      <alignment horizontal="center" vertical="center"/>
    </xf>
    <xf numFmtId="3" fontId="0" fillId="0" borderId="18" xfId="0" applyNumberFormat="1" applyBorder="1" applyAlignment="1">
      <alignment horizontal="center" vertical="center" wrapText="1"/>
    </xf>
    <xf numFmtId="3" fontId="0" fillId="17" borderId="18" xfId="0" applyNumberFormat="1" applyFill="1" applyBorder="1" applyAlignment="1">
      <alignment horizontal="center" vertical="center" wrapText="1"/>
    </xf>
    <xf numFmtId="3" fontId="0" fillId="18" borderId="18" xfId="0" applyNumberFormat="1" applyFill="1" applyBorder="1" applyAlignment="1">
      <alignment horizontal="center" vertical="center" wrapText="1"/>
    </xf>
    <xf numFmtId="3" fontId="20" fillId="0" borderId="22" xfId="0" applyNumberFormat="1" applyFont="1" applyBorder="1" applyAlignment="1">
      <alignment horizontal="center" vertical="center"/>
    </xf>
    <xf numFmtId="3" fontId="20" fillId="7" borderId="22" xfId="0" applyNumberFormat="1" applyFont="1" applyFill="1" applyBorder="1" applyAlignment="1">
      <alignment horizontal="center" vertical="center"/>
    </xf>
    <xf numFmtId="3" fontId="0" fillId="15" borderId="1" xfId="0" applyNumberFormat="1" applyFill="1" applyBorder="1" applyAlignment="1">
      <alignment horizontal="center" vertical="center"/>
    </xf>
    <xf numFmtId="0" fontId="0" fillId="8" borderId="16" xfId="0" applyFill="1" applyBorder="1" applyAlignment="1">
      <alignment vertical="center"/>
    </xf>
    <xf numFmtId="3" fontId="21" fillId="0" borderId="0" xfId="0" applyNumberFormat="1" applyFont="1" applyAlignment="1">
      <alignment horizontal="center"/>
    </xf>
    <xf numFmtId="3" fontId="22" fillId="0" borderId="0" xfId="0" applyNumberFormat="1" applyFont="1"/>
    <xf numFmtId="0" fontId="0" fillId="8" borderId="16" xfId="0" applyFill="1" applyBorder="1"/>
    <xf numFmtId="3" fontId="0" fillId="8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1" fontId="0" fillId="6" borderId="1" xfId="0" applyNumberFormat="1" applyFill="1" applyBorder="1" applyAlignment="1">
      <alignment horizontal="center"/>
    </xf>
    <xf numFmtId="1" fontId="0" fillId="7" borderId="1" xfId="0" applyNumberFormat="1" applyFill="1" applyBorder="1" applyAlignment="1">
      <alignment horizontal="center"/>
    </xf>
    <xf numFmtId="0" fontId="0" fillId="0" borderId="0" xfId="0" applyAlignment="1">
      <alignment wrapText="1"/>
    </xf>
    <xf numFmtId="3" fontId="0" fillId="0" borderId="20" xfId="0" applyNumberFormat="1" applyBorder="1" applyAlignment="1">
      <alignment horizontal="center" vertical="center" wrapText="1"/>
    </xf>
    <xf numFmtId="0" fontId="15" fillId="7" borderId="0" xfId="0" applyFont="1" applyFill="1" applyAlignment="1">
      <alignment vertical="center"/>
    </xf>
    <xf numFmtId="3" fontId="22" fillId="7" borderId="0" xfId="0" applyNumberFormat="1" applyFont="1" applyFill="1"/>
    <xf numFmtId="3" fontId="0" fillId="0" borderId="15" xfId="0" applyNumberForma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0" fillId="6" borderId="23" xfId="0" applyFill="1" applyBorder="1" applyAlignment="1">
      <alignment horizontal="center" vertical="center" wrapText="1"/>
    </xf>
    <xf numFmtId="0" fontId="0" fillId="6" borderId="20" xfId="0" applyFill="1" applyBorder="1" applyAlignment="1">
      <alignment horizontal="center" vertical="center" wrapText="1"/>
    </xf>
    <xf numFmtId="0" fontId="0" fillId="6" borderId="19" xfId="0" applyFill="1" applyBorder="1" applyAlignment="1">
      <alignment horizontal="center" vertical="center" wrapText="1"/>
    </xf>
    <xf numFmtId="0" fontId="0" fillId="6" borderId="26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7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44" fontId="0" fillId="0" borderId="0" xfId="0" applyNumberFormat="1" applyAlignment="1">
      <alignment wrapText="1"/>
    </xf>
    <xf numFmtId="0" fontId="25" fillId="11" borderId="8" xfId="0" applyFont="1" applyFill="1" applyBorder="1" applyAlignment="1">
      <alignment horizontal="center" vertical="center"/>
    </xf>
    <xf numFmtId="0" fontId="25" fillId="11" borderId="30" xfId="0" applyFont="1" applyFill="1" applyBorder="1" applyAlignment="1">
      <alignment horizontal="center" vertical="center"/>
    </xf>
    <xf numFmtId="164" fontId="15" fillId="0" borderId="6" xfId="0" applyNumberFormat="1" applyFont="1" applyBorder="1" applyAlignment="1">
      <alignment horizontal="center" vertical="center"/>
    </xf>
    <xf numFmtId="164" fontId="14" fillId="0" borderId="6" xfId="0" applyNumberFormat="1" applyFont="1" applyBorder="1" applyAlignment="1">
      <alignment horizontal="center" vertical="center"/>
    </xf>
    <xf numFmtId="164" fontId="14" fillId="7" borderId="6" xfId="0" applyNumberFormat="1" applyFont="1" applyFill="1" applyBorder="1" applyAlignment="1">
      <alignment horizontal="center" vertical="center"/>
    </xf>
    <xf numFmtId="164" fontId="15" fillId="19" borderId="6" xfId="0" applyNumberFormat="1" applyFont="1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 wrapText="1"/>
    </xf>
    <xf numFmtId="0" fontId="0" fillId="8" borderId="33" xfId="0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" fontId="2" fillId="7" borderId="1" xfId="0" applyNumberFormat="1" applyFont="1" applyFill="1" applyBorder="1" applyAlignment="1">
      <alignment horizontal="center"/>
    </xf>
    <xf numFmtId="164" fontId="14" fillId="20" borderId="6" xfId="0" applyNumberFormat="1" applyFont="1" applyFill="1" applyBorder="1" applyAlignment="1">
      <alignment horizontal="center" vertical="center"/>
    </xf>
    <xf numFmtId="9" fontId="2" fillId="8" borderId="1" xfId="0" applyNumberFormat="1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2" fontId="2" fillId="7" borderId="0" xfId="0" applyNumberFormat="1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3" fontId="0" fillId="7" borderId="1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2" fillId="0" borderId="0" xfId="0" applyNumberFormat="1" applyFont="1" applyAlignment="1">
      <alignment horizontal="center"/>
    </xf>
    <xf numFmtId="0" fontId="19" fillId="8" borderId="19" xfId="0" applyFont="1" applyFill="1" applyBorder="1" applyAlignment="1">
      <alignment horizontal="center" vertical="center" wrapText="1"/>
    </xf>
    <xf numFmtId="164" fontId="14" fillId="0" borderId="37" xfId="0" applyNumberFormat="1" applyFont="1" applyBorder="1" applyAlignment="1">
      <alignment horizontal="center" vertical="center"/>
    </xf>
    <xf numFmtId="3" fontId="0" fillId="0" borderId="23" xfId="0" applyNumberForma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 vertical="center"/>
    </xf>
    <xf numFmtId="3" fontId="26" fillId="0" borderId="1" xfId="0" applyNumberFormat="1" applyFont="1" applyBorder="1" applyAlignment="1">
      <alignment horizontal="center"/>
    </xf>
    <xf numFmtId="3" fontId="26" fillId="0" borderId="0" xfId="0" applyNumberFormat="1" applyFont="1" applyAlignment="1">
      <alignment horizontal="center"/>
    </xf>
    <xf numFmtId="9" fontId="2" fillId="0" borderId="22" xfId="0" applyNumberFormat="1" applyFont="1" applyBorder="1" applyAlignment="1">
      <alignment horizontal="center"/>
    </xf>
    <xf numFmtId="9" fontId="0" fillId="0" borderId="1" xfId="1" applyFont="1" applyBorder="1" applyAlignment="1"/>
    <xf numFmtId="3" fontId="0" fillId="0" borderId="1" xfId="0" applyNumberForma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164" fontId="0" fillId="0" borderId="1" xfId="0" applyNumberFormat="1" applyBorder="1" applyAlignment="1">
      <alignment horizontal="center"/>
    </xf>
    <xf numFmtId="0" fontId="2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3" fontId="0" fillId="0" borderId="0" xfId="0" applyNumberFormat="1" applyAlignment="1">
      <alignment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29" fillId="22" borderId="1" xfId="0" applyFont="1" applyFill="1" applyBorder="1" applyAlignment="1">
      <alignment vertical="center"/>
    </xf>
    <xf numFmtId="0" fontId="29" fillId="22" borderId="1" xfId="0" applyFont="1" applyFill="1" applyBorder="1" applyAlignment="1">
      <alignment horizontal="center" vertical="center"/>
    </xf>
    <xf numFmtId="1" fontId="30" fillId="0" borderId="1" xfId="0" applyNumberFormat="1" applyFont="1" applyBorder="1" applyAlignment="1">
      <alignment horizontal="center"/>
    </xf>
    <xf numFmtId="1" fontId="31" fillId="0" borderId="1" xfId="0" applyNumberFormat="1" applyFont="1" applyBorder="1" applyAlignment="1">
      <alignment horizontal="center"/>
    </xf>
    <xf numFmtId="2" fontId="31" fillId="0" borderId="1" xfId="0" applyNumberFormat="1" applyFont="1" applyBorder="1" applyAlignment="1">
      <alignment horizontal="center"/>
    </xf>
    <xf numFmtId="2" fontId="30" fillId="0" borderId="1" xfId="0" applyNumberFormat="1" applyFont="1" applyBorder="1" applyAlignment="1">
      <alignment horizontal="center"/>
    </xf>
    <xf numFmtId="2" fontId="32" fillId="0" borderId="1" xfId="0" applyNumberFormat="1" applyFont="1" applyBorder="1" applyAlignment="1">
      <alignment horizontal="center"/>
    </xf>
    <xf numFmtId="0" fontId="0" fillId="7" borderId="0" xfId="0" applyFill="1" applyAlignment="1">
      <alignment horizontal="left"/>
    </xf>
    <xf numFmtId="165" fontId="0" fillId="0" borderId="0" xfId="0" applyNumberFormat="1"/>
    <xf numFmtId="165" fontId="0" fillId="0" borderId="0" xfId="3" applyNumberFormat="1" applyFont="1" applyAlignment="1">
      <alignment horizontal="center"/>
    </xf>
    <xf numFmtId="43" fontId="0" fillId="0" borderId="1" xfId="3" applyFont="1" applyBorder="1"/>
    <xf numFmtId="43" fontId="2" fillId="0" borderId="1" xfId="3" applyFont="1" applyBorder="1"/>
    <xf numFmtId="0" fontId="0" fillId="7" borderId="1" xfId="0" applyFill="1" applyBorder="1"/>
    <xf numFmtId="4" fontId="2" fillId="0" borderId="1" xfId="0" applyNumberFormat="1" applyFont="1" applyBorder="1" applyAlignment="1">
      <alignment horizontal="center"/>
    </xf>
    <xf numFmtId="1" fontId="32" fillId="6" borderId="1" xfId="0" applyNumberFormat="1" applyFont="1" applyFill="1" applyBorder="1" applyAlignment="1">
      <alignment horizontal="center"/>
    </xf>
    <xf numFmtId="2" fontId="31" fillId="6" borderId="1" xfId="0" applyNumberFormat="1" applyFont="1" applyFill="1" applyBorder="1" applyAlignment="1">
      <alignment horizontal="center"/>
    </xf>
    <xf numFmtId="1" fontId="32" fillId="8" borderId="1" xfId="0" applyNumberFormat="1" applyFont="1" applyFill="1" applyBorder="1" applyAlignment="1">
      <alignment horizontal="center"/>
    </xf>
    <xf numFmtId="2" fontId="31" fillId="8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2" fontId="32" fillId="8" borderId="1" xfId="0" applyNumberFormat="1" applyFont="1" applyFill="1" applyBorder="1" applyAlignment="1">
      <alignment horizontal="center"/>
    </xf>
    <xf numFmtId="165" fontId="0" fillId="0" borderId="0" xfId="3" applyNumberFormat="1" applyFont="1" applyBorder="1"/>
    <xf numFmtId="165" fontId="0" fillId="0" borderId="0" xfId="3" applyNumberFormat="1" applyFont="1" applyBorder="1" applyAlignment="1">
      <alignment wrapText="1"/>
    </xf>
    <xf numFmtId="165" fontId="2" fillId="0" borderId="0" xfId="3" applyNumberFormat="1" applyFont="1" applyBorder="1" applyAlignment="1">
      <alignment wrapText="1"/>
    </xf>
    <xf numFmtId="165" fontId="2" fillId="0" borderId="0" xfId="3" applyNumberFormat="1" applyFont="1" applyBorder="1"/>
    <xf numFmtId="0" fontId="2" fillId="0" borderId="1" xfId="0" applyFont="1" applyBorder="1" applyAlignment="1">
      <alignment wrapText="1"/>
    </xf>
    <xf numFmtId="43" fontId="0" fillId="0" borderId="1" xfId="3" applyFont="1" applyBorder="1" applyAlignment="1">
      <alignment horizontal="center" wrapText="1"/>
    </xf>
    <xf numFmtId="43" fontId="2" fillId="0" borderId="1" xfId="3" applyFont="1" applyBorder="1" applyAlignment="1">
      <alignment horizontal="center" wrapText="1"/>
    </xf>
    <xf numFmtId="43" fontId="0" fillId="0" borderId="0" xfId="3" applyFont="1" applyBorder="1"/>
    <xf numFmtId="0" fontId="0" fillId="6" borderId="1" xfId="0" applyFill="1" applyBorder="1"/>
    <xf numFmtId="0" fontId="0" fillId="23" borderId="1" xfId="0" applyFill="1" applyBorder="1" applyAlignment="1">
      <alignment horizontal="center"/>
    </xf>
    <xf numFmtId="0" fontId="2" fillId="23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10" fontId="0" fillId="0" borderId="0" xfId="0" applyNumberFormat="1" applyAlignment="1">
      <alignment wrapText="1"/>
    </xf>
    <xf numFmtId="0" fontId="25" fillId="11" borderId="39" xfId="0" applyFont="1" applyFill="1" applyBorder="1" applyAlignment="1">
      <alignment horizontal="center" vertical="center"/>
    </xf>
    <xf numFmtId="164" fontId="14" fillId="0" borderId="7" xfId="0" applyNumberFormat="1" applyFont="1" applyBorder="1" applyAlignment="1">
      <alignment horizontal="center" vertical="center"/>
    </xf>
    <xf numFmtId="164" fontId="14" fillId="7" borderId="7" xfId="0" applyNumberFormat="1" applyFont="1" applyFill="1" applyBorder="1" applyAlignment="1">
      <alignment horizontal="center" vertical="center"/>
    </xf>
    <xf numFmtId="164" fontId="15" fillId="0" borderId="7" xfId="0" applyNumberFormat="1" applyFont="1" applyBorder="1" applyAlignment="1">
      <alignment horizontal="center" vertical="center"/>
    </xf>
    <xf numFmtId="164" fontId="14" fillId="0" borderId="9" xfId="0" applyNumberFormat="1" applyFont="1" applyBorder="1" applyAlignment="1">
      <alignment horizontal="center" vertical="center"/>
    </xf>
    <xf numFmtId="164" fontId="14" fillId="0" borderId="10" xfId="0" applyNumberFormat="1" applyFont="1" applyBorder="1" applyAlignment="1">
      <alignment horizontal="center" vertical="center"/>
    </xf>
    <xf numFmtId="166" fontId="0" fillId="0" borderId="10" xfId="1" applyNumberFormat="1" applyFont="1" applyBorder="1" applyAlignment="1">
      <alignment horizontal="center"/>
    </xf>
    <xf numFmtId="166" fontId="0" fillId="0" borderId="11" xfId="1" applyNumberFormat="1" applyFont="1" applyBorder="1" applyAlignment="1">
      <alignment horizontal="center"/>
    </xf>
    <xf numFmtId="164" fontId="14" fillId="0" borderId="16" xfId="0" applyNumberFormat="1" applyFont="1" applyBorder="1" applyAlignment="1">
      <alignment horizontal="center" vertical="center"/>
    </xf>
    <xf numFmtId="166" fontId="0" fillId="0" borderId="1" xfId="1" applyNumberFormat="1" applyFont="1" applyBorder="1" applyAlignment="1">
      <alignment horizontal="center"/>
    </xf>
    <xf numFmtId="166" fontId="0" fillId="0" borderId="17" xfId="1" applyNumberFormat="1" applyFont="1" applyBorder="1" applyAlignment="1">
      <alignment horizontal="center"/>
    </xf>
    <xf numFmtId="0" fontId="15" fillId="0" borderId="40" xfId="0" applyFont="1" applyBorder="1" applyAlignment="1">
      <alignment horizontal="center" vertical="center"/>
    </xf>
    <xf numFmtId="164" fontId="14" fillId="0" borderId="41" xfId="0" applyNumberFormat="1" applyFont="1" applyBorder="1" applyAlignment="1">
      <alignment horizontal="center" vertical="center"/>
    </xf>
    <xf numFmtId="166" fontId="0" fillId="0" borderId="41" xfId="1" applyNumberFormat="1" applyFont="1" applyBorder="1" applyAlignment="1">
      <alignment horizontal="center"/>
    </xf>
    <xf numFmtId="166" fontId="0" fillId="0" borderId="42" xfId="1" applyNumberFormat="1" applyFont="1" applyBorder="1" applyAlignment="1">
      <alignment horizontal="center"/>
    </xf>
    <xf numFmtId="0" fontId="17" fillId="14" borderId="0" xfId="0" applyFont="1" applyFill="1" applyAlignment="1">
      <alignment horizontal="center" vertical="center"/>
    </xf>
    <xf numFmtId="0" fontId="2" fillId="12" borderId="9" xfId="0" applyFont="1" applyFill="1" applyBorder="1" applyAlignment="1">
      <alignment horizontal="center"/>
    </xf>
    <xf numFmtId="0" fontId="2" fillId="12" borderId="10" xfId="0" applyFont="1" applyFill="1" applyBorder="1" applyAlignment="1">
      <alignment horizontal="center"/>
    </xf>
    <xf numFmtId="0" fontId="2" fillId="12" borderId="11" xfId="0" applyFont="1" applyFill="1" applyBorder="1" applyAlignment="1">
      <alignment horizontal="center"/>
    </xf>
    <xf numFmtId="0" fontId="16" fillId="13" borderId="12" xfId="0" applyFont="1" applyFill="1" applyBorder="1" applyAlignment="1">
      <alignment horizontal="center" vertical="center"/>
    </xf>
    <xf numFmtId="0" fontId="16" fillId="13" borderId="0" xfId="0" applyFont="1" applyFill="1" applyAlignment="1">
      <alignment horizontal="center" vertical="center"/>
    </xf>
    <xf numFmtId="0" fontId="17" fillId="14" borderId="13" xfId="0" applyFont="1" applyFill="1" applyBorder="1" applyAlignment="1">
      <alignment horizontal="center" vertical="center"/>
    </xf>
    <xf numFmtId="0" fontId="17" fillId="14" borderId="14" xfId="0" applyFont="1" applyFill="1" applyBorder="1" applyAlignment="1">
      <alignment horizontal="center" vertical="center"/>
    </xf>
    <xf numFmtId="0" fontId="17" fillId="14" borderId="15" xfId="0" applyFont="1" applyFill="1" applyBorder="1" applyAlignment="1">
      <alignment horizontal="center" vertical="center"/>
    </xf>
    <xf numFmtId="0" fontId="17" fillId="14" borderId="12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 wrapText="1"/>
    </xf>
    <xf numFmtId="0" fontId="0" fillId="8" borderId="17" xfId="0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/>
    </xf>
    <xf numFmtId="0" fontId="0" fillId="15" borderId="17" xfId="0" applyFill="1" applyBorder="1" applyAlignment="1">
      <alignment horizontal="center" vertical="center"/>
    </xf>
    <xf numFmtId="0" fontId="18" fillId="13" borderId="18" xfId="0" applyFont="1" applyFill="1" applyBorder="1" applyAlignment="1">
      <alignment horizontal="center" vertical="center"/>
    </xf>
    <xf numFmtId="0" fontId="18" fillId="13" borderId="12" xfId="0" applyFont="1" applyFill="1" applyBorder="1" applyAlignment="1">
      <alignment horizontal="center" vertical="center"/>
    </xf>
    <xf numFmtId="0" fontId="18" fillId="13" borderId="0" xfId="0" applyFont="1" applyFill="1" applyAlignment="1">
      <alignment horizontal="center" vertical="center"/>
    </xf>
    <xf numFmtId="0" fontId="0" fillId="8" borderId="24" xfId="0" applyFill="1" applyBorder="1" applyAlignment="1">
      <alignment horizontal="center" vertical="center" wrapText="1"/>
    </xf>
    <xf numFmtId="0" fontId="0" fillId="8" borderId="25" xfId="0" applyFill="1" applyBorder="1" applyAlignment="1">
      <alignment horizontal="center" vertical="center" wrapText="1"/>
    </xf>
    <xf numFmtId="3" fontId="2" fillId="12" borderId="10" xfId="0" applyNumberFormat="1" applyFont="1" applyFill="1" applyBorder="1" applyAlignment="1">
      <alignment horizontal="center"/>
    </xf>
    <xf numFmtId="0" fontId="2" fillId="10" borderId="9" xfId="0" applyFont="1" applyFill="1" applyBorder="1" applyAlignment="1">
      <alignment horizontal="center"/>
    </xf>
    <xf numFmtId="3" fontId="2" fillId="10" borderId="10" xfId="0" applyNumberFormat="1" applyFont="1" applyFill="1" applyBorder="1" applyAlignment="1">
      <alignment horizontal="center"/>
    </xf>
    <xf numFmtId="0" fontId="2" fillId="10" borderId="10" xfId="0" applyFont="1" applyFill="1" applyBorder="1" applyAlignment="1">
      <alignment horizontal="center"/>
    </xf>
    <xf numFmtId="0" fontId="2" fillId="10" borderId="11" xfId="0" applyFont="1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19" borderId="31" xfId="0" applyFill="1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0" fillId="10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164" fontId="0" fillId="7" borderId="0" xfId="0" applyNumberFormat="1" applyFill="1" applyAlignment="1">
      <alignment horizontal="center"/>
    </xf>
    <xf numFmtId="0" fontId="0" fillId="7" borderId="34" xfId="0" applyFill="1" applyBorder="1" applyAlignment="1">
      <alignment horizontal="center"/>
    </xf>
    <xf numFmtId="0" fontId="0" fillId="7" borderId="35" xfId="0" applyFill="1" applyBorder="1" applyAlignment="1">
      <alignment horizontal="center"/>
    </xf>
    <xf numFmtId="164" fontId="0" fillId="7" borderId="3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9" fillId="22" borderId="1" xfId="0" applyFont="1" applyFill="1" applyBorder="1" applyAlignment="1">
      <alignment horizontal="center" vertical="center"/>
    </xf>
    <xf numFmtId="0" fontId="28" fillId="21" borderId="34" xfId="0" applyFont="1" applyFill="1" applyBorder="1" applyAlignment="1">
      <alignment horizontal="center" vertical="center"/>
    </xf>
    <xf numFmtId="0" fontId="28" fillId="21" borderId="35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/>
    </xf>
    <xf numFmtId="0" fontId="2" fillId="6" borderId="38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" fillId="2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</cellXfs>
  <cellStyles count="4">
    <cellStyle name="Hiperlink" xfId="2" builtinId="8"/>
    <cellStyle name="Normal" xfId="0" builtinId="0"/>
    <cellStyle name="Porcentagem" xfId="1" builtinId="5"/>
    <cellStyle name="Vírgula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spgdf1095.anac.gov.br/opscenter/ViewStandardReportDefinitionAction.spring?reportNodeId=ROOT_NODE%2F136%2F198&amp;reportId=-372&amp;treeId=-2&amp;newRequest=true&amp;OWASP_CSRFTOKEN=5ELA-3FR1-KROJ-FJNB-KQIE-3FG5-JCVP-43ST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s://spgdf1095.anac.gov.br/opscenter/ViewStandardReportDefinitionAction.spring?reportNodeId=ROOT_NODE%2F136%2F198&amp;reportId=-372&amp;treeId=-2&amp;newRequest=true&amp;OWASP_CSRFTOKEN=5ELA-3FR1-KROJ-FJNB-KQIE-3FG5-JCVP-43ST" TargetMode="External"/><Relationship Id="rId1" Type="http://schemas.openxmlformats.org/officeDocument/2006/relationships/hyperlink" Target="https://spgdf1095.anac.gov.br/opscenter/ViewStandardReportDefinitionAction.spring?reportNodeId=ROOT_NODE%2F136%2F198&amp;reportId=-372&amp;treeId=-2&amp;newRequest=true&amp;OWASP_CSRFTOKEN=5ELA-3FR1-KROJ-FJNB-KQIE-3FG5-JCVP-43ST" TargetMode="External"/><Relationship Id="rId6" Type="http://schemas.openxmlformats.org/officeDocument/2006/relationships/hyperlink" Target="https://spgdf1095.anac.gov.br/opscenter/ViewStandardReportDefinitionAction.spring?reportNodeId=ROOT_NODE%2F136%2F198&amp;reportId=-372&amp;treeId=-2&amp;newRequest=true&amp;OWASP_CSRFTOKEN=5ELA-3FR1-KROJ-FJNB-KQIE-3FG5-JCVP-43ST" TargetMode="External"/><Relationship Id="rId5" Type="http://schemas.openxmlformats.org/officeDocument/2006/relationships/hyperlink" Target="https://spgdf1095.anac.gov.br/opscenter/ViewStandardReportDefinitionAction.spring?reportNodeId=ROOT_NODE%2F136%2F198&amp;reportId=-372&amp;treeId=-2&amp;newRequest=true&amp;OWASP_CSRFTOKEN=5ELA-3FR1-KROJ-FJNB-KQIE-3FG5-JCVP-43ST" TargetMode="External"/><Relationship Id="rId4" Type="http://schemas.openxmlformats.org/officeDocument/2006/relationships/hyperlink" Target="https://spgdf1095.anac.gov.br/opscenter/ViewStandardReportDefinitionAction.spring?reportNodeId=ROOT_NODE%2F136%2F198&amp;reportId=-372&amp;treeId=-2&amp;newRequest=true&amp;OWASP_CSRFTOKEN=5ELA-3FR1-KROJ-FJNB-KQIE-3FG5-JCVP-43ST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C06DE-FD26-4B04-BA31-FACE75E38B38}">
  <dimension ref="A1:AI45"/>
  <sheetViews>
    <sheetView zoomScale="90" zoomScaleNormal="90" workbookViewId="0">
      <selection activeCell="J12" sqref="J12"/>
    </sheetView>
  </sheetViews>
  <sheetFormatPr defaultRowHeight="15" x14ac:dyDescent="0.25"/>
  <cols>
    <col min="1" max="1" width="14.42578125" customWidth="1"/>
    <col min="2" max="2" width="15.85546875" customWidth="1"/>
    <col min="3" max="3" width="17" bestFit="1" customWidth="1"/>
    <col min="4" max="4" width="9" customWidth="1"/>
    <col min="5" max="5" width="11.42578125" customWidth="1"/>
    <col min="7" max="7" width="8.140625" customWidth="1"/>
    <col min="9" max="9" width="28.42578125" customWidth="1"/>
    <col min="11" max="11" width="15.85546875" bestFit="1" customWidth="1"/>
    <col min="12" max="12" width="21.42578125" bestFit="1" customWidth="1"/>
    <col min="13" max="13" width="14.140625" customWidth="1"/>
    <col min="14" max="14" width="14.7109375" customWidth="1"/>
    <col min="15" max="15" width="14.42578125" customWidth="1"/>
    <col min="16" max="16" width="17.28515625" bestFit="1" customWidth="1"/>
    <col min="17" max="20" width="14.28515625" style="1" customWidth="1"/>
    <col min="21" max="35" width="14.28515625" customWidth="1"/>
  </cols>
  <sheetData>
    <row r="1" spans="1:35" ht="15.75" thickBot="1" x14ac:dyDescent="0.3"/>
    <row r="2" spans="1:35" ht="18.75" x14ac:dyDescent="0.25">
      <c r="A2" s="190"/>
      <c r="B2" s="191"/>
      <c r="C2" s="191"/>
      <c r="D2" s="191"/>
      <c r="E2" s="191"/>
      <c r="F2" s="191"/>
      <c r="G2" s="191"/>
      <c r="H2" s="191"/>
      <c r="I2" s="192"/>
      <c r="K2" s="193"/>
      <c r="L2" s="194"/>
      <c r="M2" s="194"/>
      <c r="N2" s="194"/>
      <c r="O2" s="194"/>
      <c r="P2" s="194"/>
      <c r="Q2" s="194"/>
      <c r="R2" s="194"/>
      <c r="S2" s="194"/>
      <c r="T2" s="194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</row>
    <row r="3" spans="1:35" ht="15.75" thickBot="1" x14ac:dyDescent="0.3"/>
    <row r="4" spans="1:35" ht="26.25" x14ac:dyDescent="0.25">
      <c r="A4" s="190" t="s">
        <v>1372</v>
      </c>
      <c r="B4" s="191"/>
      <c r="C4" s="191"/>
      <c r="D4" s="191"/>
      <c r="E4" s="191"/>
      <c r="F4" s="191"/>
      <c r="G4" s="191"/>
      <c r="H4" s="191"/>
      <c r="I4" s="192"/>
      <c r="K4" s="195" t="s">
        <v>1373</v>
      </c>
      <c r="L4" s="196"/>
      <c r="M4" s="196"/>
      <c r="N4" s="196"/>
      <c r="O4" s="196"/>
      <c r="P4" s="196"/>
      <c r="Q4" s="196"/>
      <c r="R4" s="196"/>
      <c r="S4" s="196"/>
      <c r="T4" s="197"/>
      <c r="U4" s="198" t="s">
        <v>1374</v>
      </c>
      <c r="V4" s="189"/>
      <c r="W4" s="189"/>
      <c r="X4" s="49">
        <v>0.03</v>
      </c>
      <c r="Y4" s="189" t="s">
        <v>1375</v>
      </c>
      <c r="Z4" s="189"/>
      <c r="AA4" s="189"/>
      <c r="AB4" s="49">
        <v>0.1</v>
      </c>
      <c r="AC4" s="50"/>
      <c r="AD4" s="48"/>
      <c r="AE4" s="48"/>
      <c r="AF4" s="49"/>
      <c r="AG4" s="49"/>
      <c r="AH4" s="49"/>
      <c r="AI4" s="49"/>
    </row>
    <row r="5" spans="1:35" ht="18.75" x14ac:dyDescent="0.25">
      <c r="A5" s="51"/>
      <c r="B5" s="52" t="s">
        <v>1376</v>
      </c>
      <c r="C5" s="52" t="s">
        <v>1377</v>
      </c>
      <c r="D5" s="52" t="s">
        <v>1378</v>
      </c>
      <c r="E5" s="52" t="s">
        <v>1379</v>
      </c>
      <c r="F5" s="52" t="s">
        <v>1380</v>
      </c>
      <c r="G5" s="52" t="s">
        <v>1381</v>
      </c>
      <c r="H5" s="204" t="s">
        <v>1382</v>
      </c>
      <c r="I5" s="205"/>
      <c r="K5" s="206" t="s">
        <v>1383</v>
      </c>
      <c r="L5" s="206"/>
      <c r="M5" s="206" t="s">
        <v>1384</v>
      </c>
      <c r="N5" s="206"/>
      <c r="O5" s="206"/>
      <c r="P5" s="206"/>
      <c r="Q5" s="206"/>
      <c r="R5" s="206"/>
      <c r="S5" s="206"/>
      <c r="T5" s="206"/>
      <c r="U5" s="207" t="s">
        <v>1385</v>
      </c>
      <c r="V5" s="208"/>
      <c r="W5" s="208"/>
      <c r="X5" s="208"/>
      <c r="Y5" s="208"/>
      <c r="Z5" s="53"/>
      <c r="AA5" s="53"/>
      <c r="AB5" s="53"/>
      <c r="AC5" s="53"/>
      <c r="AD5" s="53"/>
      <c r="AE5" s="53"/>
      <c r="AF5" s="53"/>
      <c r="AG5" s="53"/>
      <c r="AH5" s="53"/>
      <c r="AI5" s="53"/>
    </row>
    <row r="6" spans="1:35" ht="47.25" x14ac:dyDescent="0.25">
      <c r="A6" s="54" t="s">
        <v>1386</v>
      </c>
      <c r="B6" s="55">
        <f>L14</f>
        <v>125</v>
      </c>
      <c r="C6" s="55">
        <f>B6*1.1</f>
        <v>137.5</v>
      </c>
      <c r="D6" s="55">
        <f>C6*1.1</f>
        <v>151.25</v>
      </c>
      <c r="E6" s="55">
        <f>D6*1.1</f>
        <v>166.375</v>
      </c>
      <c r="F6" s="55">
        <f>E6*1.1</f>
        <v>183.01250000000002</v>
      </c>
      <c r="G6" s="55">
        <f>F6*1.1</f>
        <v>201.31375000000003</v>
      </c>
      <c r="H6" s="199" t="s">
        <v>1387</v>
      </c>
      <c r="I6" s="200"/>
      <c r="K6" s="115" t="s">
        <v>1388</v>
      </c>
      <c r="L6" s="115" t="s">
        <v>1462</v>
      </c>
      <c r="M6" s="56" t="s">
        <v>1390</v>
      </c>
      <c r="N6" s="56" t="s">
        <v>1391</v>
      </c>
      <c r="O6" s="56" t="s">
        <v>1392</v>
      </c>
      <c r="P6" s="56" t="s">
        <v>1393</v>
      </c>
      <c r="Q6" s="56" t="s">
        <v>1394</v>
      </c>
      <c r="R6" s="56" t="s">
        <v>1395</v>
      </c>
      <c r="S6" s="56" t="s">
        <v>1396</v>
      </c>
      <c r="T6" s="56" t="s">
        <v>1397</v>
      </c>
      <c r="U6" s="57" t="s">
        <v>1398</v>
      </c>
      <c r="V6" s="57" t="s">
        <v>1399</v>
      </c>
      <c r="W6" s="58" t="s">
        <v>1400</v>
      </c>
      <c r="X6" s="59" t="s">
        <v>1401</v>
      </c>
      <c r="Y6" s="60" t="s">
        <v>1402</v>
      </c>
      <c r="Z6" s="61" t="s">
        <v>1403</v>
      </c>
      <c r="AA6" s="60" t="s">
        <v>1404</v>
      </c>
      <c r="AB6" s="61" t="s">
        <v>1405</v>
      </c>
      <c r="AC6" s="60" t="s">
        <v>1406</v>
      </c>
      <c r="AD6" s="61" t="s">
        <v>1407</v>
      </c>
      <c r="AE6" s="60" t="s">
        <v>1408</v>
      </c>
      <c r="AF6" s="61" t="s">
        <v>1409</v>
      </c>
      <c r="AG6" s="60" t="s">
        <v>1410</v>
      </c>
      <c r="AH6" s="61" t="s">
        <v>1411</v>
      </c>
      <c r="AI6" s="60" t="s">
        <v>1412</v>
      </c>
    </row>
    <row r="7" spans="1:35" ht="15.75" thickBot="1" x14ac:dyDescent="0.3">
      <c r="A7" s="62" t="s">
        <v>1413</v>
      </c>
      <c r="B7" s="63"/>
      <c r="C7" s="63"/>
      <c r="D7" s="63"/>
      <c r="E7" s="63"/>
      <c r="F7" s="63"/>
      <c r="G7" s="63"/>
      <c r="H7" s="199" t="s">
        <v>1387</v>
      </c>
      <c r="I7" s="200"/>
      <c r="K7" s="97" t="s">
        <v>1443</v>
      </c>
      <c r="L7" s="64">
        <v>0</v>
      </c>
      <c r="M7" s="201" t="s">
        <v>1414</v>
      </c>
      <c r="N7" s="201" t="s">
        <v>1415</v>
      </c>
      <c r="O7" s="201" t="s">
        <v>1415</v>
      </c>
      <c r="P7" s="201" t="s">
        <v>1415</v>
      </c>
      <c r="Q7" s="84">
        <v>0</v>
      </c>
      <c r="R7" s="84">
        <v>0</v>
      </c>
      <c r="S7" s="84">
        <v>0</v>
      </c>
      <c r="T7" s="84">
        <v>0</v>
      </c>
      <c r="U7" s="64">
        <f>Q7</f>
        <v>0</v>
      </c>
      <c r="V7" s="64">
        <f t="shared" ref="V7:V13" si="0">R7+S7+T7</f>
        <v>0</v>
      </c>
      <c r="W7" s="65">
        <f t="shared" ref="W7:W13" si="1">(L7*0.05)*U7</f>
        <v>0</v>
      </c>
      <c r="X7" s="65">
        <f t="shared" ref="X7:X13" si="2">L7*V7</f>
        <v>0</v>
      </c>
      <c r="Y7" s="65">
        <f t="shared" ref="Y7:Y13" si="3">X7+W7</f>
        <v>0</v>
      </c>
      <c r="Z7" s="66">
        <f t="shared" ref="Z7:Z13" si="4">L7+(L7*$AB$4)</f>
        <v>0</v>
      </c>
      <c r="AA7" s="65">
        <f t="shared" ref="AA7:AA13" si="5">((Z7*$X$4)*$U7)+(Z7*$V7)</f>
        <v>0</v>
      </c>
      <c r="AB7" s="66">
        <f t="shared" ref="AB7:AB13" si="6">Z7+(Z7*$AB$4)</f>
        <v>0</v>
      </c>
      <c r="AC7" s="65">
        <f t="shared" ref="AC7:AC13" si="7">((AB7*$X$4)*$U7)+(AB7*$V7)</f>
        <v>0</v>
      </c>
      <c r="AD7" s="66">
        <f t="shared" ref="AD7:AD13" si="8">AB7+(AB7*$AB$4)</f>
        <v>0</v>
      </c>
      <c r="AE7" s="65">
        <f t="shared" ref="AE7:AE13" si="9">((AD7*$X$4)*$U7)+(AD7*$V7)</f>
        <v>0</v>
      </c>
      <c r="AF7" s="66">
        <f t="shared" ref="AF7:AF13" si="10">AD7+(AD7*$AB$4)</f>
        <v>0</v>
      </c>
      <c r="AG7" s="65">
        <f t="shared" ref="AG7:AG13" si="11">((AF7*$X$4)*$U7)+(AF7*$V7)</f>
        <v>0</v>
      </c>
      <c r="AH7" s="66">
        <f t="shared" ref="AH7:AH13" si="12">AF7+(AF7*$AB$4)</f>
        <v>0</v>
      </c>
      <c r="AI7" s="65">
        <f t="shared" ref="AI7:AI13" si="13">((AH7*$X$4)*$U7)+(AH7*$V7)</f>
        <v>0</v>
      </c>
    </row>
    <row r="8" spans="1:35" ht="15.75" thickBot="1" x14ac:dyDescent="0.3">
      <c r="A8" s="62"/>
      <c r="B8" s="63"/>
      <c r="C8" s="63"/>
      <c r="D8" s="63"/>
      <c r="E8" s="63"/>
      <c r="F8" s="63"/>
      <c r="G8" s="63"/>
      <c r="H8" s="100"/>
      <c r="I8" s="101"/>
      <c r="K8" s="97" t="s">
        <v>1449</v>
      </c>
      <c r="L8" s="64">
        <v>17</v>
      </c>
      <c r="M8" s="202"/>
      <c r="N8" s="202"/>
      <c r="O8" s="202"/>
      <c r="P8" s="202"/>
      <c r="Q8" s="85">
        <v>14</v>
      </c>
      <c r="R8" s="85">
        <v>4</v>
      </c>
      <c r="S8" s="85">
        <v>1</v>
      </c>
      <c r="T8" s="85">
        <v>0</v>
      </c>
      <c r="U8" s="64">
        <f>Q8</f>
        <v>14</v>
      </c>
      <c r="V8" s="64">
        <f t="shared" si="0"/>
        <v>5</v>
      </c>
      <c r="W8" s="65">
        <f t="shared" si="1"/>
        <v>11.900000000000002</v>
      </c>
      <c r="X8" s="65">
        <f t="shared" si="2"/>
        <v>85</v>
      </c>
      <c r="Y8" s="65">
        <f t="shared" si="3"/>
        <v>96.9</v>
      </c>
      <c r="Z8" s="66">
        <f t="shared" si="4"/>
        <v>18.7</v>
      </c>
      <c r="AA8" s="65">
        <f t="shared" si="5"/>
        <v>101.354</v>
      </c>
      <c r="AB8" s="66">
        <f t="shared" si="6"/>
        <v>20.57</v>
      </c>
      <c r="AC8" s="65">
        <f t="shared" si="7"/>
        <v>111.48939999999999</v>
      </c>
      <c r="AD8" s="66">
        <f t="shared" si="8"/>
        <v>22.626999999999999</v>
      </c>
      <c r="AE8" s="65">
        <f t="shared" si="9"/>
        <v>122.63833999999999</v>
      </c>
      <c r="AF8" s="66">
        <f t="shared" si="10"/>
        <v>24.889699999999998</v>
      </c>
      <c r="AG8" s="65">
        <f t="shared" si="11"/>
        <v>134.902174</v>
      </c>
      <c r="AH8" s="66">
        <f t="shared" si="12"/>
        <v>27.37867</v>
      </c>
      <c r="AI8" s="65">
        <f t="shared" si="13"/>
        <v>148.39239140000001</v>
      </c>
    </row>
    <row r="9" spans="1:35" ht="19.5" thickBot="1" x14ac:dyDescent="0.3">
      <c r="A9" s="62"/>
      <c r="B9" s="67">
        <f>B6</f>
        <v>125</v>
      </c>
      <c r="C9" s="67">
        <f t="shared" ref="C9:G9" si="14">SUM(C6:C7)</f>
        <v>137.5</v>
      </c>
      <c r="D9" s="67">
        <f t="shared" si="14"/>
        <v>151.25</v>
      </c>
      <c r="E9" s="67">
        <f t="shared" si="14"/>
        <v>166.375</v>
      </c>
      <c r="F9" s="67">
        <f t="shared" si="14"/>
        <v>183.01250000000002</v>
      </c>
      <c r="G9" s="68">
        <f t="shared" si="14"/>
        <v>201.31375000000003</v>
      </c>
      <c r="H9" s="209"/>
      <c r="I9" s="210"/>
      <c r="K9" s="97" t="s">
        <v>1361</v>
      </c>
      <c r="L9" s="64">
        <v>41</v>
      </c>
      <c r="M9" s="202"/>
      <c r="N9" s="202"/>
      <c r="O9" s="202"/>
      <c r="P9" s="202"/>
      <c r="Q9" s="85">
        <v>14</v>
      </c>
      <c r="R9" s="85">
        <v>4</v>
      </c>
      <c r="S9" s="85">
        <v>1</v>
      </c>
      <c r="T9" s="85">
        <v>0</v>
      </c>
      <c r="U9" s="64">
        <f>Q9</f>
        <v>14</v>
      </c>
      <c r="V9" s="64">
        <f t="shared" si="0"/>
        <v>5</v>
      </c>
      <c r="W9" s="65">
        <f t="shared" si="1"/>
        <v>28.700000000000003</v>
      </c>
      <c r="X9" s="65">
        <f t="shared" si="2"/>
        <v>205</v>
      </c>
      <c r="Y9" s="65">
        <f t="shared" si="3"/>
        <v>233.7</v>
      </c>
      <c r="Z9" s="66">
        <f t="shared" si="4"/>
        <v>45.1</v>
      </c>
      <c r="AA9" s="65">
        <f t="shared" si="5"/>
        <v>244.44200000000001</v>
      </c>
      <c r="AB9" s="66">
        <f t="shared" si="6"/>
        <v>49.61</v>
      </c>
      <c r="AC9" s="65">
        <f t="shared" si="7"/>
        <v>268.88620000000003</v>
      </c>
      <c r="AD9" s="66">
        <f t="shared" si="8"/>
        <v>54.570999999999998</v>
      </c>
      <c r="AE9" s="65">
        <f t="shared" si="9"/>
        <v>295.77482000000003</v>
      </c>
      <c r="AF9" s="66">
        <f t="shared" si="10"/>
        <v>60.028099999999995</v>
      </c>
      <c r="AG9" s="65">
        <f t="shared" si="11"/>
        <v>325.35230199999995</v>
      </c>
      <c r="AH9" s="66">
        <f t="shared" si="12"/>
        <v>66.030909999999992</v>
      </c>
      <c r="AI9" s="65">
        <f t="shared" si="13"/>
        <v>357.88753219999995</v>
      </c>
    </row>
    <row r="10" spans="1:35" ht="15.75" thickBot="1" x14ac:dyDescent="0.3">
      <c r="A10" s="190" t="s">
        <v>1416</v>
      </c>
      <c r="B10" s="211"/>
      <c r="C10" s="211"/>
      <c r="D10" s="211"/>
      <c r="E10" s="211"/>
      <c r="F10" s="211"/>
      <c r="G10" s="211"/>
      <c r="H10" s="191"/>
      <c r="I10" s="192"/>
      <c r="K10" s="97" t="s">
        <v>1319</v>
      </c>
      <c r="L10" s="64">
        <v>55</v>
      </c>
      <c r="M10" s="202"/>
      <c r="N10" s="202"/>
      <c r="O10" s="202"/>
      <c r="P10" s="202"/>
      <c r="Q10" s="85">
        <v>14</v>
      </c>
      <c r="R10" s="85">
        <v>4</v>
      </c>
      <c r="S10" s="85">
        <v>1</v>
      </c>
      <c r="T10" s="85">
        <v>0</v>
      </c>
      <c r="U10" s="64">
        <f>Q10</f>
        <v>14</v>
      </c>
      <c r="V10" s="64">
        <f t="shared" si="0"/>
        <v>5</v>
      </c>
      <c r="W10" s="65">
        <f t="shared" si="1"/>
        <v>38.5</v>
      </c>
      <c r="X10" s="65">
        <f t="shared" si="2"/>
        <v>275</v>
      </c>
      <c r="Y10" s="65">
        <f t="shared" si="3"/>
        <v>313.5</v>
      </c>
      <c r="Z10" s="66">
        <f t="shared" si="4"/>
        <v>60.5</v>
      </c>
      <c r="AA10" s="65">
        <f t="shared" si="5"/>
        <v>327.91</v>
      </c>
      <c r="AB10" s="66">
        <f t="shared" si="6"/>
        <v>66.55</v>
      </c>
      <c r="AC10" s="65">
        <f t="shared" si="7"/>
        <v>360.70100000000002</v>
      </c>
      <c r="AD10" s="66">
        <f t="shared" si="8"/>
        <v>73.204999999999998</v>
      </c>
      <c r="AE10" s="65">
        <f t="shared" si="9"/>
        <v>396.77109999999999</v>
      </c>
      <c r="AF10" s="66">
        <f t="shared" si="10"/>
        <v>80.525499999999994</v>
      </c>
      <c r="AG10" s="65">
        <f t="shared" si="11"/>
        <v>436.44820999999996</v>
      </c>
      <c r="AH10" s="66">
        <f t="shared" si="12"/>
        <v>88.57804999999999</v>
      </c>
      <c r="AI10" s="65">
        <f t="shared" si="13"/>
        <v>480.09303099999994</v>
      </c>
    </row>
    <row r="11" spans="1:35" ht="15.75" thickBot="1" x14ac:dyDescent="0.3">
      <c r="A11" s="51"/>
      <c r="B11" s="69" t="s">
        <v>1376</v>
      </c>
      <c r="C11" s="69" t="s">
        <v>1377</v>
      </c>
      <c r="D11" s="69" t="s">
        <v>1378</v>
      </c>
      <c r="E11" s="69" t="s">
        <v>1379</v>
      </c>
      <c r="F11" s="69" t="s">
        <v>1380</v>
      </c>
      <c r="G11" s="69" t="s">
        <v>1381</v>
      </c>
      <c r="H11" s="204" t="s">
        <v>1382</v>
      </c>
      <c r="I11" s="205"/>
      <c r="K11" s="97" t="s">
        <v>1320</v>
      </c>
      <c r="L11" s="64">
        <v>8</v>
      </c>
      <c r="M11" s="202"/>
      <c r="N11" s="202"/>
      <c r="O11" s="202"/>
      <c r="P11" s="202"/>
      <c r="Q11" s="85">
        <v>14</v>
      </c>
      <c r="R11" s="85">
        <v>4</v>
      </c>
      <c r="S11" s="85">
        <v>1</v>
      </c>
      <c r="T11" s="85">
        <v>0</v>
      </c>
      <c r="U11" s="64">
        <f>Q11</f>
        <v>14</v>
      </c>
      <c r="V11" s="64">
        <f t="shared" si="0"/>
        <v>5</v>
      </c>
      <c r="W11" s="65">
        <f t="shared" si="1"/>
        <v>5.6000000000000005</v>
      </c>
      <c r="X11" s="65">
        <f t="shared" si="2"/>
        <v>40</v>
      </c>
      <c r="Y11" s="65">
        <f t="shared" si="3"/>
        <v>45.6</v>
      </c>
      <c r="Z11" s="66">
        <f t="shared" si="4"/>
        <v>8.8000000000000007</v>
      </c>
      <c r="AA11" s="65">
        <f t="shared" si="5"/>
        <v>47.695999999999998</v>
      </c>
      <c r="AB11" s="66">
        <f t="shared" si="6"/>
        <v>9.6800000000000015</v>
      </c>
      <c r="AC11" s="65">
        <f t="shared" si="7"/>
        <v>52.465600000000009</v>
      </c>
      <c r="AD11" s="66">
        <f t="shared" si="8"/>
        <v>10.648000000000001</v>
      </c>
      <c r="AE11" s="65">
        <f t="shared" si="9"/>
        <v>57.712160000000011</v>
      </c>
      <c r="AF11" s="66">
        <f t="shared" si="10"/>
        <v>11.712800000000001</v>
      </c>
      <c r="AG11" s="65">
        <f t="shared" si="11"/>
        <v>63.483376000000007</v>
      </c>
      <c r="AH11" s="66">
        <f t="shared" si="12"/>
        <v>12.884080000000001</v>
      </c>
      <c r="AI11" s="65">
        <f t="shared" si="13"/>
        <v>69.8317136</v>
      </c>
    </row>
    <row r="12" spans="1:35" ht="15.75" thickBot="1" x14ac:dyDescent="0.3">
      <c r="A12" s="70" t="s">
        <v>1417</v>
      </c>
      <c r="B12" s="55">
        <f>Y14</f>
        <v>712.5</v>
      </c>
      <c r="C12" s="55">
        <f>AA14</f>
        <v>745.25</v>
      </c>
      <c r="D12" s="55">
        <f>AC14</f>
        <v>819.77500000000009</v>
      </c>
      <c r="E12" s="55">
        <f>AE14</f>
        <v>901.75250000000005</v>
      </c>
      <c r="F12" s="55">
        <f>AG14</f>
        <v>991.92774999999983</v>
      </c>
      <c r="G12" s="55">
        <f>AI14</f>
        <v>1091.120525</v>
      </c>
      <c r="H12" s="199" t="s">
        <v>1418</v>
      </c>
      <c r="I12" s="200"/>
      <c r="K12" s="97" t="s">
        <v>1450</v>
      </c>
      <c r="L12" s="64">
        <v>4</v>
      </c>
      <c r="M12" s="202"/>
      <c r="N12" s="202"/>
      <c r="O12" s="202"/>
      <c r="P12" s="202"/>
      <c r="Q12" s="85">
        <v>14</v>
      </c>
      <c r="R12" s="85">
        <v>4</v>
      </c>
      <c r="S12" s="85">
        <v>1</v>
      </c>
      <c r="T12" s="85">
        <v>0</v>
      </c>
      <c r="U12" s="64">
        <f>$Q$12</f>
        <v>14</v>
      </c>
      <c r="V12" s="64">
        <f t="shared" si="0"/>
        <v>5</v>
      </c>
      <c r="W12" s="65">
        <f t="shared" si="1"/>
        <v>2.8000000000000003</v>
      </c>
      <c r="X12" s="65">
        <f t="shared" si="2"/>
        <v>20</v>
      </c>
      <c r="Y12" s="65">
        <f t="shared" si="3"/>
        <v>22.8</v>
      </c>
      <c r="Z12" s="66">
        <f t="shared" si="4"/>
        <v>4.4000000000000004</v>
      </c>
      <c r="AA12" s="65">
        <f t="shared" si="5"/>
        <v>23.847999999999999</v>
      </c>
      <c r="AB12" s="66">
        <f t="shared" si="6"/>
        <v>4.8400000000000007</v>
      </c>
      <c r="AC12" s="65">
        <f t="shared" si="7"/>
        <v>26.232800000000005</v>
      </c>
      <c r="AD12" s="66">
        <f t="shared" si="8"/>
        <v>5.3240000000000007</v>
      </c>
      <c r="AE12" s="65">
        <f t="shared" si="9"/>
        <v>28.856080000000006</v>
      </c>
      <c r="AF12" s="66">
        <f t="shared" si="10"/>
        <v>5.8564000000000007</v>
      </c>
      <c r="AG12" s="65">
        <f t="shared" si="11"/>
        <v>31.741688000000003</v>
      </c>
      <c r="AH12" s="66">
        <f t="shared" si="12"/>
        <v>6.4420400000000004</v>
      </c>
      <c r="AI12" s="65">
        <f t="shared" si="13"/>
        <v>34.9158568</v>
      </c>
    </row>
    <row r="13" spans="1:35" x14ac:dyDescent="0.25">
      <c r="A13" s="70" t="s">
        <v>1417</v>
      </c>
      <c r="B13" s="55">
        <f>Y27</f>
        <v>3287.5</v>
      </c>
      <c r="C13" s="55">
        <f>AA27</f>
        <v>3577.75</v>
      </c>
      <c r="D13" s="55">
        <f>AC27</f>
        <v>3935.5250000000001</v>
      </c>
      <c r="E13" s="55">
        <f>AE27</f>
        <v>4329.0775000000003</v>
      </c>
      <c r="F13" s="55">
        <f>AG27</f>
        <v>4761.9852499999997</v>
      </c>
      <c r="G13" s="55">
        <f>AI27</f>
        <v>5238.1837749999995</v>
      </c>
      <c r="H13" s="199" t="s">
        <v>1419</v>
      </c>
      <c r="I13" s="200"/>
      <c r="K13" s="116" t="s">
        <v>1451</v>
      </c>
      <c r="L13" s="117">
        <v>0</v>
      </c>
      <c r="M13" s="203"/>
      <c r="N13" s="203"/>
      <c r="O13" s="203"/>
      <c r="P13" s="203"/>
      <c r="Q13" s="86">
        <v>0</v>
      </c>
      <c r="R13" s="86">
        <v>0</v>
      </c>
      <c r="S13" s="86">
        <v>0</v>
      </c>
      <c r="T13" s="86">
        <v>0</v>
      </c>
      <c r="U13" s="64">
        <v>14</v>
      </c>
      <c r="V13" s="64">
        <f t="shared" si="0"/>
        <v>0</v>
      </c>
      <c r="W13" s="65">
        <f t="shared" si="1"/>
        <v>0</v>
      </c>
      <c r="X13" s="65">
        <f t="shared" si="2"/>
        <v>0</v>
      </c>
      <c r="Y13" s="65">
        <f t="shared" si="3"/>
        <v>0</v>
      </c>
      <c r="Z13" s="66">
        <f t="shared" si="4"/>
        <v>0</v>
      </c>
      <c r="AA13" s="65">
        <f t="shared" si="5"/>
        <v>0</v>
      </c>
      <c r="AB13" s="66">
        <f t="shared" si="6"/>
        <v>0</v>
      </c>
      <c r="AC13" s="65">
        <f t="shared" si="7"/>
        <v>0</v>
      </c>
      <c r="AD13" s="66">
        <f t="shared" si="8"/>
        <v>0</v>
      </c>
      <c r="AE13" s="65">
        <f t="shared" si="9"/>
        <v>0</v>
      </c>
      <c r="AF13" s="66">
        <f t="shared" si="10"/>
        <v>0</v>
      </c>
      <c r="AG13" s="65">
        <f t="shared" si="11"/>
        <v>0</v>
      </c>
      <c r="AH13" s="66">
        <f t="shared" si="12"/>
        <v>0</v>
      </c>
      <c r="AI13" s="65">
        <f t="shared" si="13"/>
        <v>0</v>
      </c>
    </row>
    <row r="14" spans="1:35" ht="16.5" thickBot="1" x14ac:dyDescent="0.3">
      <c r="K14" s="118" t="s">
        <v>1225</v>
      </c>
      <c r="L14" s="119">
        <f>SUM(L7:L13)</f>
        <v>125</v>
      </c>
      <c r="Y14" s="72">
        <f t="shared" ref="Y14:AI14" si="15">SUM(Y7:Y13)</f>
        <v>712.5</v>
      </c>
      <c r="Z14" s="72">
        <f t="shared" si="15"/>
        <v>137.5</v>
      </c>
      <c r="AA14" s="72">
        <f t="shared" si="15"/>
        <v>745.25</v>
      </c>
      <c r="AB14" s="72">
        <f t="shared" si="15"/>
        <v>151.25000000000003</v>
      </c>
      <c r="AC14" s="72">
        <f t="shared" si="15"/>
        <v>819.77500000000009</v>
      </c>
      <c r="AD14" s="72">
        <f t="shared" si="15"/>
        <v>166.375</v>
      </c>
      <c r="AE14" s="72">
        <f t="shared" si="15"/>
        <v>901.75250000000005</v>
      </c>
      <c r="AF14" s="72">
        <f t="shared" si="15"/>
        <v>183.01249999999999</v>
      </c>
      <c r="AG14" s="72">
        <f t="shared" si="15"/>
        <v>991.92774999999983</v>
      </c>
      <c r="AH14" s="72">
        <f t="shared" si="15"/>
        <v>201.31374999999997</v>
      </c>
      <c r="AI14" s="72">
        <f t="shared" si="15"/>
        <v>1091.120525</v>
      </c>
    </row>
    <row r="15" spans="1:35" ht="15.75" x14ac:dyDescent="0.25">
      <c r="A15" s="212" t="s">
        <v>1420</v>
      </c>
      <c r="B15" s="213"/>
      <c r="C15" s="213"/>
      <c r="D15" s="213"/>
      <c r="E15" s="213"/>
      <c r="F15" s="213"/>
      <c r="G15" s="213"/>
      <c r="H15" s="214"/>
      <c r="I15" s="215"/>
      <c r="Z15" s="72"/>
      <c r="AC15" s="8"/>
      <c r="AD15" s="8"/>
    </row>
    <row r="16" spans="1:35" x14ac:dyDescent="0.25">
      <c r="A16" s="73"/>
      <c r="B16" s="74" t="s">
        <v>1376</v>
      </c>
      <c r="C16" s="74" t="s">
        <v>1377</v>
      </c>
      <c r="D16" s="74" t="s">
        <v>1378</v>
      </c>
      <c r="E16" s="74" t="s">
        <v>1379</v>
      </c>
      <c r="F16" s="74" t="s">
        <v>1380</v>
      </c>
      <c r="G16" s="74" t="s">
        <v>1381</v>
      </c>
      <c r="H16" s="216" t="s">
        <v>1382</v>
      </c>
      <c r="I16" s="217"/>
    </row>
    <row r="17" spans="1:35" ht="45" x14ac:dyDescent="0.25">
      <c r="A17" s="75" t="s">
        <v>1421</v>
      </c>
      <c r="B17" s="76">
        <f t="shared" ref="B17:G18" si="16">B12*0.1</f>
        <v>71.25</v>
      </c>
      <c r="C17" s="76">
        <f t="shared" si="16"/>
        <v>74.525000000000006</v>
      </c>
      <c r="D17" s="76">
        <f t="shared" si="16"/>
        <v>81.97750000000002</v>
      </c>
      <c r="E17" s="76">
        <f t="shared" si="16"/>
        <v>90.175250000000005</v>
      </c>
      <c r="F17" s="76">
        <f t="shared" si="16"/>
        <v>99.192774999999983</v>
      </c>
      <c r="G17" s="104">
        <f t="shared" si="16"/>
        <v>109.1120525</v>
      </c>
      <c r="H17" s="199" t="s">
        <v>1422</v>
      </c>
      <c r="I17" s="200"/>
      <c r="K17" s="195" t="s">
        <v>1423</v>
      </c>
      <c r="L17" s="196"/>
      <c r="M17" s="196"/>
      <c r="N17" s="196"/>
      <c r="O17" s="196"/>
      <c r="P17" s="196"/>
      <c r="Q17" s="196"/>
      <c r="R17" s="196"/>
      <c r="S17" s="196"/>
      <c r="T17" s="197"/>
      <c r="U17" s="198" t="s">
        <v>1374</v>
      </c>
      <c r="V17" s="189"/>
      <c r="W17" s="189"/>
      <c r="X17" s="49">
        <v>0.03</v>
      </c>
      <c r="Y17" s="189" t="s">
        <v>1375</v>
      </c>
      <c r="Z17" s="189"/>
      <c r="AA17" s="189"/>
      <c r="AB17" s="49">
        <v>0.1</v>
      </c>
      <c r="AC17" s="50"/>
      <c r="AD17" s="48"/>
      <c r="AE17" s="48"/>
      <c r="AF17" s="49"/>
      <c r="AG17" s="49"/>
      <c r="AH17" s="49"/>
      <c r="AI17" s="49"/>
    </row>
    <row r="18" spans="1:35" ht="45" x14ac:dyDescent="0.25">
      <c r="A18" s="75" t="s">
        <v>1421</v>
      </c>
      <c r="B18" s="76">
        <f t="shared" si="16"/>
        <v>328.75</v>
      </c>
      <c r="C18" s="76">
        <f t="shared" si="16"/>
        <v>357.77500000000003</v>
      </c>
      <c r="D18" s="76">
        <f t="shared" si="16"/>
        <v>393.55250000000001</v>
      </c>
      <c r="E18" s="76">
        <f t="shared" si="16"/>
        <v>432.90775000000008</v>
      </c>
      <c r="F18" s="76">
        <f t="shared" si="16"/>
        <v>476.19852500000002</v>
      </c>
      <c r="G18" s="104">
        <f t="shared" si="16"/>
        <v>523.8183775</v>
      </c>
      <c r="H18" s="199" t="s">
        <v>1424</v>
      </c>
      <c r="I18" s="200"/>
      <c r="K18" s="206" t="s">
        <v>1383</v>
      </c>
      <c r="L18" s="206"/>
      <c r="M18" s="206" t="s">
        <v>1384</v>
      </c>
      <c r="N18" s="206"/>
      <c r="O18" s="206"/>
      <c r="P18" s="206"/>
      <c r="Q18" s="206"/>
      <c r="R18" s="206"/>
      <c r="S18" s="206"/>
      <c r="T18" s="206"/>
      <c r="U18" s="207" t="s">
        <v>1385</v>
      </c>
      <c r="V18" s="208"/>
      <c r="W18" s="208"/>
      <c r="X18" s="208"/>
      <c r="Y18" s="208"/>
      <c r="Z18" s="53"/>
      <c r="AA18" s="53"/>
      <c r="AB18" s="53"/>
      <c r="AC18" s="53"/>
      <c r="AD18" s="53"/>
      <c r="AE18" s="53"/>
      <c r="AF18" s="53"/>
      <c r="AG18" s="53"/>
      <c r="AH18" s="53"/>
      <c r="AI18" s="53"/>
    </row>
    <row r="19" spans="1:35" ht="47.25" x14ac:dyDescent="0.25">
      <c r="A19" s="75"/>
      <c r="B19" s="76"/>
      <c r="C19" s="76"/>
      <c r="D19" s="76"/>
      <c r="E19" s="76"/>
      <c r="F19" s="76"/>
      <c r="G19" s="77"/>
      <c r="H19" s="199"/>
      <c r="I19" s="200"/>
      <c r="K19" s="56" t="s">
        <v>1388</v>
      </c>
      <c r="L19" s="56" t="s">
        <v>1462</v>
      </c>
      <c r="M19" s="56" t="s">
        <v>1390</v>
      </c>
      <c r="N19" s="56" t="s">
        <v>1391</v>
      </c>
      <c r="O19" s="56" t="s">
        <v>1392</v>
      </c>
      <c r="P19" s="56" t="s">
        <v>1393</v>
      </c>
      <c r="Q19" s="56" t="s">
        <v>1394</v>
      </c>
      <c r="R19" s="57" t="s">
        <v>1395</v>
      </c>
      <c r="S19" s="56" t="s">
        <v>1396</v>
      </c>
      <c r="T19" s="56" t="s">
        <v>1397</v>
      </c>
      <c r="U19" s="57" t="s">
        <v>1398</v>
      </c>
      <c r="V19" s="57" t="s">
        <v>1399</v>
      </c>
      <c r="W19" s="58" t="s">
        <v>1400</v>
      </c>
      <c r="X19" s="59" t="s">
        <v>1401</v>
      </c>
      <c r="Y19" s="60" t="s">
        <v>1402</v>
      </c>
      <c r="Z19" s="61" t="s">
        <v>1403</v>
      </c>
      <c r="AA19" s="60" t="s">
        <v>1404</v>
      </c>
      <c r="AB19" s="61" t="s">
        <v>1405</v>
      </c>
      <c r="AC19" s="60" t="s">
        <v>1406</v>
      </c>
      <c r="AD19" s="61" t="s">
        <v>1407</v>
      </c>
      <c r="AE19" s="60" t="s">
        <v>1408</v>
      </c>
      <c r="AF19" s="61" t="s">
        <v>1409</v>
      </c>
      <c r="AG19" s="60" t="s">
        <v>1410</v>
      </c>
      <c r="AH19" s="61" t="s">
        <v>1411</v>
      </c>
      <c r="AI19" s="60" t="s">
        <v>1412</v>
      </c>
    </row>
    <row r="20" spans="1:35" ht="15.75" thickBot="1" x14ac:dyDescent="0.3">
      <c r="A20" s="78"/>
      <c r="B20" s="78"/>
      <c r="C20" s="78"/>
      <c r="D20" s="78"/>
      <c r="E20" s="78"/>
      <c r="F20" s="78"/>
      <c r="G20" s="78"/>
      <c r="H20" s="78"/>
      <c r="I20" s="78"/>
      <c r="K20" s="98" t="s">
        <v>1443</v>
      </c>
      <c r="L20" s="64">
        <v>0</v>
      </c>
      <c r="M20" s="201" t="s">
        <v>1414</v>
      </c>
      <c r="N20" s="201" t="s">
        <v>1415</v>
      </c>
      <c r="O20" s="201" t="s">
        <v>1415</v>
      </c>
      <c r="P20" s="201" t="s">
        <v>1415</v>
      </c>
      <c r="Q20" s="87">
        <v>0</v>
      </c>
      <c r="R20" s="88">
        <v>0</v>
      </c>
      <c r="S20" s="89">
        <v>0</v>
      </c>
      <c r="T20" s="84">
        <v>0</v>
      </c>
      <c r="U20" s="64">
        <f t="shared" ref="U20:U26" si="17">Q20</f>
        <v>0</v>
      </c>
      <c r="V20" s="64">
        <f t="shared" ref="V20:V26" si="18">R20+S20+T20</f>
        <v>0</v>
      </c>
      <c r="W20" s="65">
        <f t="shared" ref="W20:W26" si="19">(L20*0.05)*U20</f>
        <v>0</v>
      </c>
      <c r="X20" s="65">
        <f t="shared" ref="X20:X26" si="20">L20*V20</f>
        <v>0</v>
      </c>
      <c r="Y20" s="65">
        <f t="shared" ref="Y20:Y26" si="21">X20+W20</f>
        <v>0</v>
      </c>
      <c r="Z20" s="66">
        <f t="shared" ref="Z20:Z26" si="22">L20+(L20*$AB$4)</f>
        <v>0</v>
      </c>
      <c r="AA20" s="65">
        <f t="shared" ref="AA20:AA26" si="23">((Z20*$X$4)*$U20)+(Z20*$V20)</f>
        <v>0</v>
      </c>
      <c r="AB20" s="66">
        <f t="shared" ref="AB20:AB26" si="24">Z20+(Z20*$AB$4)</f>
        <v>0</v>
      </c>
      <c r="AC20" s="65">
        <f t="shared" ref="AC20:AC26" si="25">((AB20*$X$4)*$U20)+(AB20*$V20)</f>
        <v>0</v>
      </c>
      <c r="AD20" s="66">
        <f t="shared" ref="AD20:AD26" si="26">AB20+(AB20*$AB$4)</f>
        <v>0</v>
      </c>
      <c r="AE20" s="65">
        <f t="shared" ref="AE20:AE26" si="27">((AD20*$X$4)*$U20)+(AD20*$V20)</f>
        <v>0</v>
      </c>
      <c r="AF20" s="66">
        <f t="shared" ref="AF20:AF26" si="28">AD20+(AD20*$AB$4)</f>
        <v>0</v>
      </c>
      <c r="AG20" s="65">
        <f t="shared" ref="AG20:AG26" si="29">((AF20*$X$4)*$U20)+(AF20*$V20)</f>
        <v>0</v>
      </c>
      <c r="AH20" s="66">
        <f t="shared" ref="AH20:AH26" si="30">AF20+(AF20*$AB$4)</f>
        <v>0</v>
      </c>
      <c r="AI20" s="65">
        <f t="shared" ref="AI20:AI26" si="31">((AH20*$X$4)*$U20)+(AH20*$V20)</f>
        <v>0</v>
      </c>
    </row>
    <row r="21" spans="1:35" ht="15.75" thickBot="1" x14ac:dyDescent="0.3">
      <c r="A21" s="78"/>
      <c r="B21" s="173"/>
      <c r="C21" s="78"/>
      <c r="D21" s="78"/>
      <c r="E21" s="78"/>
      <c r="F21" s="78"/>
      <c r="G21" s="78"/>
      <c r="H21" s="78"/>
      <c r="I21" s="78"/>
      <c r="K21" s="97" t="s">
        <v>1449</v>
      </c>
      <c r="L21" s="64">
        <v>17</v>
      </c>
      <c r="M21" s="202"/>
      <c r="N21" s="202"/>
      <c r="O21" s="202"/>
      <c r="P21" s="202"/>
      <c r="Q21" s="87">
        <v>14</v>
      </c>
      <c r="R21" s="88">
        <v>12</v>
      </c>
      <c r="S21" s="89">
        <v>24</v>
      </c>
      <c r="T21" s="84">
        <v>5</v>
      </c>
      <c r="U21" s="64">
        <f t="shared" si="17"/>
        <v>14</v>
      </c>
      <c r="V21" s="64">
        <f t="shared" si="18"/>
        <v>41</v>
      </c>
      <c r="W21" s="65">
        <f t="shared" si="19"/>
        <v>11.900000000000002</v>
      </c>
      <c r="X21" s="65">
        <f t="shared" si="20"/>
        <v>697</v>
      </c>
      <c r="Y21" s="65">
        <f t="shared" si="21"/>
        <v>708.9</v>
      </c>
      <c r="Z21" s="66">
        <f t="shared" si="22"/>
        <v>18.7</v>
      </c>
      <c r="AA21" s="65">
        <f t="shared" si="23"/>
        <v>774.55399999999997</v>
      </c>
      <c r="AB21" s="66">
        <f t="shared" si="24"/>
        <v>20.57</v>
      </c>
      <c r="AC21" s="65">
        <f t="shared" si="25"/>
        <v>852.00940000000003</v>
      </c>
      <c r="AD21" s="66">
        <f t="shared" si="26"/>
        <v>22.626999999999999</v>
      </c>
      <c r="AE21" s="65">
        <f t="shared" si="27"/>
        <v>937.21033999999997</v>
      </c>
      <c r="AF21" s="66">
        <f t="shared" si="28"/>
        <v>24.889699999999998</v>
      </c>
      <c r="AG21" s="65">
        <f t="shared" si="29"/>
        <v>1030.931374</v>
      </c>
      <c r="AH21" s="66">
        <f t="shared" si="30"/>
        <v>27.37867</v>
      </c>
      <c r="AI21" s="65">
        <f t="shared" si="31"/>
        <v>1134.0245113999999</v>
      </c>
    </row>
    <row r="22" spans="1:35" ht="15.75" thickBot="1" x14ac:dyDescent="0.3">
      <c r="A22" s="78"/>
      <c r="B22" s="78"/>
      <c r="C22" s="78"/>
      <c r="D22" s="78"/>
      <c r="E22" s="78"/>
      <c r="F22" s="78"/>
      <c r="G22" s="78"/>
      <c r="H22" s="78"/>
      <c r="I22" s="78"/>
      <c r="K22" s="97" t="s">
        <v>1361</v>
      </c>
      <c r="L22" s="64">
        <v>41</v>
      </c>
      <c r="M22" s="202"/>
      <c r="N22" s="202"/>
      <c r="O22" s="202"/>
      <c r="P22" s="202"/>
      <c r="Q22" s="87">
        <v>14</v>
      </c>
      <c r="R22" s="88">
        <v>12</v>
      </c>
      <c r="S22" s="89">
        <v>24</v>
      </c>
      <c r="T22" s="84">
        <v>5</v>
      </c>
      <c r="U22" s="64">
        <f t="shared" si="17"/>
        <v>14</v>
      </c>
      <c r="V22" s="64">
        <f t="shared" si="18"/>
        <v>41</v>
      </c>
      <c r="W22" s="65">
        <f t="shared" si="19"/>
        <v>28.700000000000003</v>
      </c>
      <c r="X22" s="65">
        <f t="shared" si="20"/>
        <v>1681</v>
      </c>
      <c r="Y22" s="65">
        <f t="shared" si="21"/>
        <v>1709.7</v>
      </c>
      <c r="Z22" s="66">
        <f t="shared" si="22"/>
        <v>45.1</v>
      </c>
      <c r="AA22" s="65">
        <f t="shared" si="23"/>
        <v>1868.0420000000001</v>
      </c>
      <c r="AB22" s="66">
        <f t="shared" si="24"/>
        <v>49.61</v>
      </c>
      <c r="AC22" s="65">
        <f t="shared" si="25"/>
        <v>2054.8462</v>
      </c>
      <c r="AD22" s="66">
        <f t="shared" si="26"/>
        <v>54.570999999999998</v>
      </c>
      <c r="AE22" s="65">
        <f t="shared" si="27"/>
        <v>2260.3308200000001</v>
      </c>
      <c r="AF22" s="66">
        <f t="shared" si="28"/>
        <v>60.028099999999995</v>
      </c>
      <c r="AG22" s="65">
        <f t="shared" si="29"/>
        <v>2486.3639019999996</v>
      </c>
      <c r="AH22" s="66">
        <f t="shared" si="30"/>
        <v>66.030909999999992</v>
      </c>
      <c r="AI22" s="65">
        <f t="shared" si="31"/>
        <v>2735.0002921999999</v>
      </c>
    </row>
    <row r="23" spans="1:35" ht="15.75" thickBot="1" x14ac:dyDescent="0.3">
      <c r="A23" s="14" t="s">
        <v>1238</v>
      </c>
      <c r="B23" s="14" t="s">
        <v>1489</v>
      </c>
      <c r="C23" s="93"/>
      <c r="D23" s="78"/>
      <c r="E23" s="78"/>
      <c r="F23" s="78"/>
      <c r="G23" s="132"/>
      <c r="H23" s="78"/>
      <c r="I23" s="78"/>
      <c r="K23" s="97" t="s">
        <v>1319</v>
      </c>
      <c r="L23" s="64">
        <v>55</v>
      </c>
      <c r="M23" s="202"/>
      <c r="N23" s="202"/>
      <c r="O23" s="202"/>
      <c r="P23" s="202"/>
      <c r="Q23" s="87">
        <v>14</v>
      </c>
      <c r="R23" s="88">
        <v>4</v>
      </c>
      <c r="S23" s="89">
        <v>2</v>
      </c>
      <c r="T23" s="84">
        <v>0</v>
      </c>
      <c r="U23" s="64">
        <f t="shared" si="17"/>
        <v>14</v>
      </c>
      <c r="V23" s="64">
        <f t="shared" si="18"/>
        <v>6</v>
      </c>
      <c r="W23" s="65">
        <f t="shared" si="19"/>
        <v>38.5</v>
      </c>
      <c r="X23" s="65">
        <f t="shared" si="20"/>
        <v>330</v>
      </c>
      <c r="Y23" s="65">
        <f t="shared" si="21"/>
        <v>368.5</v>
      </c>
      <c r="Z23" s="66">
        <f t="shared" si="22"/>
        <v>60.5</v>
      </c>
      <c r="AA23" s="65">
        <f t="shared" si="23"/>
        <v>388.41</v>
      </c>
      <c r="AB23" s="66">
        <f t="shared" si="24"/>
        <v>66.55</v>
      </c>
      <c r="AC23" s="65">
        <f t="shared" si="25"/>
        <v>427.25099999999998</v>
      </c>
      <c r="AD23" s="66">
        <f t="shared" si="26"/>
        <v>73.204999999999998</v>
      </c>
      <c r="AE23" s="65">
        <f t="shared" si="27"/>
        <v>469.97610000000003</v>
      </c>
      <c r="AF23" s="66">
        <f t="shared" si="28"/>
        <v>80.525499999999994</v>
      </c>
      <c r="AG23" s="65">
        <f t="shared" si="29"/>
        <v>516.97370999999998</v>
      </c>
      <c r="AH23" s="66">
        <f t="shared" si="30"/>
        <v>88.57804999999999</v>
      </c>
      <c r="AI23" s="65">
        <f t="shared" si="31"/>
        <v>568.67108099999996</v>
      </c>
    </row>
    <row r="24" spans="1:35" ht="15.75" thickBot="1" x14ac:dyDescent="0.3">
      <c r="A24" s="131" t="s">
        <v>1315</v>
      </c>
      <c r="B24" s="160">
        <v>3.5160676262284287</v>
      </c>
      <c r="C24" s="93"/>
      <c r="D24" s="78"/>
      <c r="G24" s="78"/>
      <c r="H24" s="78"/>
      <c r="I24" s="78"/>
      <c r="K24" s="97" t="s">
        <v>1320</v>
      </c>
      <c r="L24" s="64">
        <v>8</v>
      </c>
      <c r="M24" s="202"/>
      <c r="N24" s="202"/>
      <c r="O24" s="202"/>
      <c r="P24" s="202"/>
      <c r="Q24" s="87">
        <v>14</v>
      </c>
      <c r="R24" s="88">
        <v>12</v>
      </c>
      <c r="S24" s="89">
        <v>24</v>
      </c>
      <c r="T24" s="84">
        <v>5</v>
      </c>
      <c r="U24" s="64">
        <f t="shared" si="17"/>
        <v>14</v>
      </c>
      <c r="V24" s="64">
        <f t="shared" si="18"/>
        <v>41</v>
      </c>
      <c r="W24" s="65">
        <f t="shared" si="19"/>
        <v>5.6000000000000005</v>
      </c>
      <c r="X24" s="65">
        <f t="shared" si="20"/>
        <v>328</v>
      </c>
      <c r="Y24" s="65">
        <f t="shared" si="21"/>
        <v>333.6</v>
      </c>
      <c r="Z24" s="66">
        <f t="shared" si="22"/>
        <v>8.8000000000000007</v>
      </c>
      <c r="AA24" s="65">
        <f t="shared" si="23"/>
        <v>364.49600000000004</v>
      </c>
      <c r="AB24" s="66">
        <f t="shared" si="24"/>
        <v>9.6800000000000015</v>
      </c>
      <c r="AC24" s="65">
        <f t="shared" si="25"/>
        <v>400.94560000000007</v>
      </c>
      <c r="AD24" s="66">
        <f t="shared" si="26"/>
        <v>10.648000000000001</v>
      </c>
      <c r="AE24" s="65">
        <f t="shared" si="27"/>
        <v>441.04016000000001</v>
      </c>
      <c r="AF24" s="66">
        <f t="shared" si="28"/>
        <v>11.712800000000001</v>
      </c>
      <c r="AG24" s="65">
        <f t="shared" si="29"/>
        <v>485.14417600000007</v>
      </c>
      <c r="AH24" s="66">
        <f t="shared" si="30"/>
        <v>12.884080000000001</v>
      </c>
      <c r="AI24" s="65">
        <f t="shared" si="31"/>
        <v>533.65859360000002</v>
      </c>
    </row>
    <row r="25" spans="1:35" ht="15.75" thickBot="1" x14ac:dyDescent="0.3">
      <c r="A25" s="131" t="s">
        <v>1320</v>
      </c>
      <c r="B25" s="160">
        <v>7.1855873315595087</v>
      </c>
      <c r="C25" s="156"/>
      <c r="D25" s="78"/>
      <c r="G25" s="132"/>
      <c r="H25" s="78"/>
      <c r="I25" s="78"/>
      <c r="K25" s="97" t="s">
        <v>1450</v>
      </c>
      <c r="L25" s="64">
        <v>4</v>
      </c>
      <c r="M25" s="202"/>
      <c r="N25" s="202"/>
      <c r="O25" s="202"/>
      <c r="P25" s="202"/>
      <c r="Q25" s="87">
        <v>14</v>
      </c>
      <c r="R25" s="88">
        <v>12</v>
      </c>
      <c r="S25" s="89">
        <v>24</v>
      </c>
      <c r="T25" s="84">
        <v>5</v>
      </c>
      <c r="U25" s="64">
        <f t="shared" si="17"/>
        <v>14</v>
      </c>
      <c r="V25" s="64">
        <f t="shared" si="18"/>
        <v>41</v>
      </c>
      <c r="W25" s="65">
        <f t="shared" si="19"/>
        <v>2.8000000000000003</v>
      </c>
      <c r="X25" s="65">
        <f t="shared" si="20"/>
        <v>164</v>
      </c>
      <c r="Y25" s="65">
        <f t="shared" si="21"/>
        <v>166.8</v>
      </c>
      <c r="Z25" s="66">
        <f t="shared" si="22"/>
        <v>4.4000000000000004</v>
      </c>
      <c r="AA25" s="65">
        <f t="shared" si="23"/>
        <v>182.24800000000002</v>
      </c>
      <c r="AB25" s="66">
        <f t="shared" si="24"/>
        <v>4.8400000000000007</v>
      </c>
      <c r="AC25" s="65">
        <f t="shared" si="25"/>
        <v>200.47280000000003</v>
      </c>
      <c r="AD25" s="66">
        <f t="shared" si="26"/>
        <v>5.3240000000000007</v>
      </c>
      <c r="AE25" s="65">
        <f t="shared" si="27"/>
        <v>220.52008000000001</v>
      </c>
      <c r="AF25" s="66">
        <f t="shared" si="28"/>
        <v>5.8564000000000007</v>
      </c>
      <c r="AG25" s="65">
        <f t="shared" si="29"/>
        <v>242.57208800000004</v>
      </c>
      <c r="AH25" s="66">
        <f t="shared" si="30"/>
        <v>6.4420400000000004</v>
      </c>
      <c r="AI25" s="65">
        <f t="shared" si="31"/>
        <v>266.82929680000001</v>
      </c>
    </row>
    <row r="26" spans="1:35" ht="15.75" thickBot="1" x14ac:dyDescent="0.3">
      <c r="A26" s="131" t="s">
        <v>1316</v>
      </c>
      <c r="B26" s="160">
        <v>37.596459427734104</v>
      </c>
      <c r="C26" s="156"/>
      <c r="D26" s="78"/>
      <c r="G26" s="78"/>
      <c r="H26" s="78"/>
      <c r="I26" s="78"/>
      <c r="K26" s="97" t="s">
        <v>1451</v>
      </c>
      <c r="L26" s="64">
        <v>0</v>
      </c>
      <c r="M26" s="203"/>
      <c r="N26" s="203"/>
      <c r="O26" s="203"/>
      <c r="P26" s="218"/>
      <c r="Q26" s="88">
        <v>14</v>
      </c>
      <c r="R26" s="88">
        <v>8</v>
      </c>
      <c r="S26" s="88">
        <v>0</v>
      </c>
      <c r="T26" s="88">
        <v>0</v>
      </c>
      <c r="U26" s="82">
        <f t="shared" si="17"/>
        <v>14</v>
      </c>
      <c r="V26" s="64">
        <f t="shared" si="18"/>
        <v>8</v>
      </c>
      <c r="W26" s="65">
        <f t="shared" si="19"/>
        <v>0</v>
      </c>
      <c r="X26" s="65">
        <f t="shared" si="20"/>
        <v>0</v>
      </c>
      <c r="Y26" s="65">
        <f t="shared" si="21"/>
        <v>0</v>
      </c>
      <c r="Z26" s="66">
        <f t="shared" si="22"/>
        <v>0</v>
      </c>
      <c r="AA26" s="65">
        <f t="shared" si="23"/>
        <v>0</v>
      </c>
      <c r="AB26" s="66">
        <f t="shared" si="24"/>
        <v>0</v>
      </c>
      <c r="AC26" s="65">
        <f t="shared" si="25"/>
        <v>0</v>
      </c>
      <c r="AD26" s="66">
        <f t="shared" si="26"/>
        <v>0</v>
      </c>
      <c r="AE26" s="65">
        <f t="shared" si="27"/>
        <v>0</v>
      </c>
      <c r="AF26" s="66">
        <f t="shared" si="28"/>
        <v>0</v>
      </c>
      <c r="AG26" s="65">
        <f t="shared" si="29"/>
        <v>0</v>
      </c>
      <c r="AH26" s="66">
        <f t="shared" si="30"/>
        <v>0</v>
      </c>
      <c r="AI26" s="65">
        <f t="shared" si="31"/>
        <v>0</v>
      </c>
    </row>
    <row r="27" spans="1:35" ht="15.75" x14ac:dyDescent="0.25">
      <c r="A27" s="131" t="s">
        <v>1318</v>
      </c>
      <c r="B27" s="160">
        <v>3.3206423353403807</v>
      </c>
      <c r="C27" s="156"/>
      <c r="D27" s="78"/>
      <c r="G27" s="78"/>
      <c r="H27" s="78"/>
      <c r="I27" s="78"/>
      <c r="L27" s="71">
        <f>SUM(L20:L26)</f>
        <v>125</v>
      </c>
      <c r="R27" s="90"/>
      <c r="S27" s="90"/>
      <c r="T27" s="90"/>
      <c r="V27" s="79"/>
      <c r="Y27" s="72">
        <f t="shared" ref="Y27:AI27" si="32">SUM(Y20:Y26)</f>
        <v>3287.5</v>
      </c>
      <c r="Z27" s="72">
        <f t="shared" si="32"/>
        <v>137.5</v>
      </c>
      <c r="AA27" s="72">
        <f t="shared" si="32"/>
        <v>3577.75</v>
      </c>
      <c r="AB27" s="72">
        <f t="shared" si="32"/>
        <v>151.25000000000003</v>
      </c>
      <c r="AC27" s="72">
        <f t="shared" si="32"/>
        <v>3935.5250000000001</v>
      </c>
      <c r="AD27" s="72">
        <f t="shared" si="32"/>
        <v>166.375</v>
      </c>
      <c r="AE27" s="72">
        <f t="shared" si="32"/>
        <v>4329.0775000000003</v>
      </c>
      <c r="AF27" s="72">
        <f t="shared" si="32"/>
        <v>183.01249999999999</v>
      </c>
      <c r="AG27" s="72">
        <f t="shared" si="32"/>
        <v>4761.9852499999997</v>
      </c>
      <c r="AH27" s="72">
        <f t="shared" si="32"/>
        <v>201.31374999999997</v>
      </c>
      <c r="AI27" s="72">
        <f t="shared" si="32"/>
        <v>5238.1837749999995</v>
      </c>
    </row>
    <row r="28" spans="1:35" ht="30" x14ac:dyDescent="0.25">
      <c r="A28" s="131" t="s">
        <v>1317</v>
      </c>
      <c r="B28" s="160">
        <v>16.38123968616128</v>
      </c>
      <c r="C28" s="156"/>
      <c r="D28" s="78"/>
      <c r="G28" s="78"/>
      <c r="H28" s="78"/>
      <c r="I28" s="78"/>
    </row>
    <row r="29" spans="1:35" x14ac:dyDescent="0.25">
      <c r="A29" s="131" t="s">
        <v>1319</v>
      </c>
      <c r="B29" s="160">
        <v>57.947137635201216</v>
      </c>
      <c r="C29" s="156"/>
      <c r="D29" s="78"/>
      <c r="G29" s="78"/>
      <c r="H29" s="78"/>
      <c r="I29" s="78"/>
      <c r="K29" s="80" t="s">
        <v>1425</v>
      </c>
    </row>
    <row r="30" spans="1:35" ht="26.25" x14ac:dyDescent="0.25">
      <c r="A30" s="159" t="s">
        <v>1225</v>
      </c>
      <c r="B30" s="161">
        <v>125.94713404222492</v>
      </c>
      <c r="C30" s="156"/>
      <c r="D30" s="78"/>
      <c r="G30" s="78"/>
      <c r="H30" s="78"/>
      <c r="I30" s="78"/>
      <c r="K30" s="195" t="s">
        <v>1426</v>
      </c>
      <c r="L30" s="196"/>
      <c r="M30" s="196"/>
      <c r="N30" s="196"/>
      <c r="O30" s="196"/>
      <c r="P30" s="196"/>
      <c r="Q30" s="196"/>
      <c r="R30" s="196"/>
      <c r="S30" s="196"/>
      <c r="T30" s="197"/>
      <c r="U30" s="198" t="s">
        <v>1374</v>
      </c>
      <c r="V30" s="189"/>
      <c r="W30" s="189"/>
      <c r="X30" s="49">
        <v>0.03</v>
      </c>
      <c r="Y30" s="189" t="s">
        <v>1375</v>
      </c>
      <c r="Z30" s="189"/>
      <c r="AA30" s="189"/>
      <c r="AB30" s="49">
        <v>0.1</v>
      </c>
      <c r="AC30" s="50"/>
      <c r="AD30" s="48"/>
      <c r="AE30" s="48"/>
      <c r="AF30" s="49"/>
      <c r="AG30" s="49"/>
      <c r="AH30" s="49"/>
      <c r="AI30" s="49"/>
    </row>
    <row r="31" spans="1:35" ht="18.75" x14ac:dyDescent="0.25">
      <c r="B31" s="155"/>
      <c r="C31" s="156"/>
      <c r="D31" s="78"/>
      <c r="E31" s="78"/>
      <c r="F31" s="78"/>
      <c r="G31" s="78"/>
      <c r="H31" s="78"/>
      <c r="I31" s="78"/>
      <c r="K31" s="206" t="s">
        <v>1383</v>
      </c>
      <c r="L31" s="206"/>
      <c r="M31" s="206" t="s">
        <v>1384</v>
      </c>
      <c r="N31" s="206"/>
      <c r="O31" s="206"/>
      <c r="P31" s="206"/>
      <c r="Q31" s="206"/>
      <c r="R31" s="206"/>
      <c r="S31" s="206"/>
      <c r="T31" s="206"/>
      <c r="U31" s="207" t="s">
        <v>1385</v>
      </c>
      <c r="V31" s="208"/>
      <c r="W31" s="208"/>
      <c r="X31" s="208"/>
      <c r="Y31" s="208"/>
      <c r="Z31" s="53"/>
      <c r="AA31" s="53"/>
      <c r="AB31" s="53"/>
      <c r="AC31" s="53"/>
      <c r="AD31" s="53"/>
      <c r="AE31" s="53"/>
      <c r="AF31" s="53"/>
      <c r="AG31" s="53"/>
      <c r="AH31" s="53"/>
      <c r="AI31" s="53"/>
    </row>
    <row r="32" spans="1:35" ht="47.25" x14ac:dyDescent="0.25">
      <c r="B32" s="155"/>
      <c r="C32" s="156"/>
      <c r="D32" s="78"/>
      <c r="E32" s="78"/>
      <c r="F32" s="78"/>
      <c r="G32" s="78"/>
      <c r="H32" s="78"/>
      <c r="I32" s="78"/>
      <c r="K32" s="56" t="s">
        <v>1388</v>
      </c>
      <c r="L32" s="56" t="s">
        <v>1389</v>
      </c>
      <c r="M32" s="56" t="s">
        <v>1390</v>
      </c>
      <c r="N32" s="56" t="s">
        <v>1391</v>
      </c>
      <c r="O32" s="56" t="s">
        <v>1392</v>
      </c>
      <c r="P32" s="56" t="s">
        <v>1393</v>
      </c>
      <c r="Q32" s="56" t="s">
        <v>1394</v>
      </c>
      <c r="R32" s="57" t="s">
        <v>1395</v>
      </c>
      <c r="S32" s="56" t="s">
        <v>1396</v>
      </c>
      <c r="T32" s="56" t="s">
        <v>1397</v>
      </c>
      <c r="U32" s="57" t="s">
        <v>1398</v>
      </c>
      <c r="V32" s="57" t="s">
        <v>1399</v>
      </c>
      <c r="W32" s="58" t="s">
        <v>1400</v>
      </c>
      <c r="X32" s="59" t="s">
        <v>1401</v>
      </c>
      <c r="Y32" s="60" t="s">
        <v>1402</v>
      </c>
      <c r="Z32" s="61" t="s">
        <v>1403</v>
      </c>
      <c r="AA32" s="60" t="s">
        <v>1404</v>
      </c>
      <c r="AB32" s="61" t="s">
        <v>1405</v>
      </c>
      <c r="AC32" s="60" t="s">
        <v>1406</v>
      </c>
      <c r="AD32" s="61" t="s">
        <v>1407</v>
      </c>
      <c r="AE32" s="60" t="s">
        <v>1408</v>
      </c>
      <c r="AF32" s="61" t="s">
        <v>1409</v>
      </c>
      <c r="AG32" s="60" t="s">
        <v>1410</v>
      </c>
      <c r="AH32" s="61" t="s">
        <v>1411</v>
      </c>
      <c r="AI32" s="60" t="s">
        <v>1412</v>
      </c>
    </row>
    <row r="33" spans="1:35" ht="15.75" thickBot="1" x14ac:dyDescent="0.3">
      <c r="B33" s="155"/>
      <c r="C33" s="157"/>
      <c r="D33" s="78"/>
      <c r="E33" s="78"/>
      <c r="F33" s="78"/>
      <c r="G33" s="78"/>
      <c r="H33" s="78"/>
      <c r="I33" s="78"/>
      <c r="K33" s="46" t="s">
        <v>1360</v>
      </c>
      <c r="L33" s="64"/>
      <c r="M33" s="201" t="s">
        <v>1414</v>
      </c>
      <c r="N33" s="201" t="s">
        <v>1415</v>
      </c>
      <c r="O33" s="201" t="s">
        <v>1415</v>
      </c>
      <c r="P33" s="201" t="s">
        <v>1415</v>
      </c>
      <c r="Q33" s="87">
        <v>14</v>
      </c>
      <c r="R33" s="88">
        <v>8</v>
      </c>
      <c r="S33" s="89">
        <v>6</v>
      </c>
      <c r="T33" s="84">
        <v>1</v>
      </c>
      <c r="U33" s="64">
        <f t="shared" ref="U33:U38" si="33">Q33</f>
        <v>14</v>
      </c>
      <c r="V33" s="64">
        <f t="shared" ref="V33:V38" si="34">R33+S33+T33</f>
        <v>15</v>
      </c>
      <c r="W33" s="65">
        <f t="shared" ref="W33:W38" si="35">(L33*0.05)*U33</f>
        <v>0</v>
      </c>
      <c r="X33" s="65">
        <f t="shared" ref="X33:X38" si="36">L33*V33</f>
        <v>0</v>
      </c>
      <c r="Y33" s="65">
        <f t="shared" ref="Y33:Y38" si="37">X33+W33</f>
        <v>0</v>
      </c>
      <c r="Z33" s="66">
        <f t="shared" ref="Z33:Z38" si="38">L33+(L33*$AB$4)</f>
        <v>0</v>
      </c>
      <c r="AA33" s="65">
        <f t="shared" ref="AA33:AA38" si="39">((Z33*$X$4)*$U33)+(Z33*$V33)</f>
        <v>0</v>
      </c>
      <c r="AB33" s="66">
        <f t="shared" ref="AB33:AB38" si="40">Z33+(Z33*$AB$4)</f>
        <v>0</v>
      </c>
      <c r="AC33" s="65">
        <f t="shared" ref="AC33:AC38" si="41">((AB33*$X$4)*$U33)+(AB33*$V33)</f>
        <v>0</v>
      </c>
      <c r="AD33" s="66">
        <f t="shared" ref="AD33:AD38" si="42">AB33+(AB33*$AB$4)</f>
        <v>0</v>
      </c>
      <c r="AE33" s="65">
        <f t="shared" ref="AE33:AE38" si="43">((AD33*$X$4)*$U33)+(AD33*$V33)</f>
        <v>0</v>
      </c>
      <c r="AF33" s="66">
        <f t="shared" ref="AF33:AF38" si="44">AD33+(AD33*$AB$4)</f>
        <v>0</v>
      </c>
      <c r="AG33" s="65">
        <f t="shared" ref="AG33:AG38" si="45">((AF33*$X$4)*$U33)+(AF33*$V33)</f>
        <v>0</v>
      </c>
      <c r="AH33" s="66">
        <f t="shared" ref="AH33:AH38" si="46">AF33+(AF33*$AB$4)</f>
        <v>0</v>
      </c>
      <c r="AI33" s="65">
        <f t="shared" ref="AI33:AI38" si="47">((AH33*$X$4)*$U33)+(AH33*$V33)</f>
        <v>0</v>
      </c>
    </row>
    <row r="34" spans="1:35" ht="15.75" thickBot="1" x14ac:dyDescent="0.3">
      <c r="C34" s="78"/>
      <c r="D34" s="78"/>
      <c r="E34" s="78"/>
      <c r="F34" s="78"/>
      <c r="G34" s="78"/>
      <c r="H34" s="78"/>
      <c r="I34" s="78"/>
      <c r="K34" s="46" t="s">
        <v>1361</v>
      </c>
      <c r="L34" s="64"/>
      <c r="M34" s="202"/>
      <c r="N34" s="202"/>
      <c r="O34" s="202"/>
      <c r="P34" s="202"/>
      <c r="Q34" s="87">
        <v>14</v>
      </c>
      <c r="R34" s="88">
        <v>8</v>
      </c>
      <c r="S34" s="89">
        <v>6</v>
      </c>
      <c r="T34" s="84">
        <v>1</v>
      </c>
      <c r="U34" s="64">
        <f t="shared" si="33"/>
        <v>14</v>
      </c>
      <c r="V34" s="64">
        <f t="shared" si="34"/>
        <v>15</v>
      </c>
      <c r="W34" s="65">
        <f t="shared" si="35"/>
        <v>0</v>
      </c>
      <c r="X34" s="65">
        <f t="shared" si="36"/>
        <v>0</v>
      </c>
      <c r="Y34" s="65">
        <f t="shared" si="37"/>
        <v>0</v>
      </c>
      <c r="Z34" s="66">
        <f t="shared" si="38"/>
        <v>0</v>
      </c>
      <c r="AA34" s="65">
        <f t="shared" si="39"/>
        <v>0</v>
      </c>
      <c r="AB34" s="66">
        <f t="shared" si="40"/>
        <v>0</v>
      </c>
      <c r="AC34" s="65">
        <f t="shared" si="41"/>
        <v>0</v>
      </c>
      <c r="AD34" s="66">
        <f t="shared" si="42"/>
        <v>0</v>
      </c>
      <c r="AE34" s="65">
        <f t="shared" si="43"/>
        <v>0</v>
      </c>
      <c r="AF34" s="66">
        <f t="shared" si="44"/>
        <v>0</v>
      </c>
      <c r="AG34" s="65">
        <f t="shared" si="45"/>
        <v>0</v>
      </c>
      <c r="AH34" s="66">
        <f t="shared" si="46"/>
        <v>0</v>
      </c>
      <c r="AI34" s="65">
        <f t="shared" si="47"/>
        <v>0</v>
      </c>
    </row>
    <row r="35" spans="1:35" ht="15.75" thickBot="1" x14ac:dyDescent="0.3">
      <c r="C35" s="78"/>
      <c r="D35" s="78"/>
      <c r="E35" s="78"/>
      <c r="F35" s="78"/>
      <c r="G35" s="78"/>
      <c r="H35" s="78"/>
      <c r="I35" s="78"/>
      <c r="K35" s="46" t="s">
        <v>1319</v>
      </c>
      <c r="L35" s="64"/>
      <c r="M35" s="202"/>
      <c r="N35" s="202"/>
      <c r="O35" s="202"/>
      <c r="P35" s="202"/>
      <c r="Q35" s="87">
        <v>14</v>
      </c>
      <c r="R35" s="88">
        <v>4</v>
      </c>
      <c r="S35" s="89">
        <v>0</v>
      </c>
      <c r="T35" s="84">
        <v>0</v>
      </c>
      <c r="U35" s="64">
        <f t="shared" si="33"/>
        <v>14</v>
      </c>
      <c r="V35" s="64">
        <f t="shared" si="34"/>
        <v>4</v>
      </c>
      <c r="W35" s="65">
        <f t="shared" si="35"/>
        <v>0</v>
      </c>
      <c r="X35" s="65">
        <f t="shared" si="36"/>
        <v>0</v>
      </c>
      <c r="Y35" s="65">
        <f t="shared" si="37"/>
        <v>0</v>
      </c>
      <c r="Z35" s="66">
        <f t="shared" si="38"/>
        <v>0</v>
      </c>
      <c r="AA35" s="65">
        <f t="shared" si="39"/>
        <v>0</v>
      </c>
      <c r="AB35" s="66">
        <f t="shared" si="40"/>
        <v>0</v>
      </c>
      <c r="AC35" s="65">
        <f t="shared" si="41"/>
        <v>0</v>
      </c>
      <c r="AD35" s="66">
        <f t="shared" si="42"/>
        <v>0</v>
      </c>
      <c r="AE35" s="65">
        <f t="shared" si="43"/>
        <v>0</v>
      </c>
      <c r="AF35" s="66">
        <f t="shared" si="44"/>
        <v>0</v>
      </c>
      <c r="AG35" s="65">
        <f t="shared" si="45"/>
        <v>0</v>
      </c>
      <c r="AH35" s="66">
        <f t="shared" si="46"/>
        <v>0</v>
      </c>
      <c r="AI35" s="65">
        <f t="shared" si="47"/>
        <v>0</v>
      </c>
    </row>
    <row r="36" spans="1:35" ht="15.75" thickBot="1" x14ac:dyDescent="0.3">
      <c r="C36" s="78"/>
      <c r="D36" s="78"/>
      <c r="E36" s="78"/>
      <c r="F36" s="78"/>
      <c r="G36" s="78"/>
      <c r="H36" s="78"/>
      <c r="I36" s="78"/>
      <c r="K36" s="46" t="s">
        <v>1320</v>
      </c>
      <c r="L36" s="64"/>
      <c r="M36" s="202"/>
      <c r="N36" s="202"/>
      <c r="O36" s="202"/>
      <c r="P36" s="202"/>
      <c r="Q36" s="87">
        <v>14</v>
      </c>
      <c r="R36" s="88">
        <v>8</v>
      </c>
      <c r="S36" s="89">
        <v>6</v>
      </c>
      <c r="T36" s="84">
        <v>1</v>
      </c>
      <c r="U36" s="64">
        <f t="shared" si="33"/>
        <v>14</v>
      </c>
      <c r="V36" s="64">
        <f t="shared" si="34"/>
        <v>15</v>
      </c>
      <c r="W36" s="65">
        <f t="shared" si="35"/>
        <v>0</v>
      </c>
      <c r="X36" s="65">
        <f t="shared" si="36"/>
        <v>0</v>
      </c>
      <c r="Y36" s="65">
        <f t="shared" si="37"/>
        <v>0</v>
      </c>
      <c r="Z36" s="66">
        <f t="shared" si="38"/>
        <v>0</v>
      </c>
      <c r="AA36" s="65">
        <f t="shared" si="39"/>
        <v>0</v>
      </c>
      <c r="AB36" s="66">
        <f t="shared" si="40"/>
        <v>0</v>
      </c>
      <c r="AC36" s="65">
        <f t="shared" si="41"/>
        <v>0</v>
      </c>
      <c r="AD36" s="66">
        <f t="shared" si="42"/>
        <v>0</v>
      </c>
      <c r="AE36" s="65">
        <f t="shared" si="43"/>
        <v>0</v>
      </c>
      <c r="AF36" s="66">
        <f t="shared" si="44"/>
        <v>0</v>
      </c>
      <c r="AG36" s="65">
        <f t="shared" si="45"/>
        <v>0</v>
      </c>
      <c r="AH36" s="66">
        <f t="shared" si="46"/>
        <v>0</v>
      </c>
      <c r="AI36" s="65">
        <f t="shared" si="47"/>
        <v>0</v>
      </c>
    </row>
    <row r="37" spans="1:35" ht="15.75" thickBot="1" x14ac:dyDescent="0.3">
      <c r="C37" s="78"/>
      <c r="D37" s="78"/>
      <c r="E37" s="78"/>
      <c r="F37" s="78"/>
      <c r="G37" s="78"/>
      <c r="H37" s="78"/>
      <c r="I37" s="78"/>
      <c r="K37" s="46" t="s">
        <v>1362</v>
      </c>
      <c r="L37" s="64"/>
      <c r="M37" s="202"/>
      <c r="N37" s="202"/>
      <c r="O37" s="202"/>
      <c r="P37" s="202"/>
      <c r="Q37" s="87">
        <v>14</v>
      </c>
      <c r="R37" s="88">
        <v>8</v>
      </c>
      <c r="S37" s="89">
        <v>6</v>
      </c>
      <c r="T37" s="84">
        <v>1</v>
      </c>
      <c r="U37" s="64">
        <f t="shared" si="33"/>
        <v>14</v>
      </c>
      <c r="V37" s="64">
        <f t="shared" si="34"/>
        <v>15</v>
      </c>
      <c r="W37" s="65">
        <f t="shared" si="35"/>
        <v>0</v>
      </c>
      <c r="X37" s="65">
        <f t="shared" si="36"/>
        <v>0</v>
      </c>
      <c r="Y37" s="65">
        <f t="shared" si="37"/>
        <v>0</v>
      </c>
      <c r="Z37" s="66">
        <f t="shared" si="38"/>
        <v>0</v>
      </c>
      <c r="AA37" s="65">
        <f t="shared" si="39"/>
        <v>0</v>
      </c>
      <c r="AB37" s="66">
        <f t="shared" si="40"/>
        <v>0</v>
      </c>
      <c r="AC37" s="65">
        <f t="shared" si="41"/>
        <v>0</v>
      </c>
      <c r="AD37" s="66">
        <f t="shared" si="42"/>
        <v>0</v>
      </c>
      <c r="AE37" s="65">
        <f t="shared" si="43"/>
        <v>0</v>
      </c>
      <c r="AF37" s="66">
        <f t="shared" si="44"/>
        <v>0</v>
      </c>
      <c r="AG37" s="65">
        <f t="shared" si="45"/>
        <v>0</v>
      </c>
      <c r="AH37" s="66">
        <f t="shared" si="46"/>
        <v>0</v>
      </c>
      <c r="AI37" s="65">
        <f t="shared" si="47"/>
        <v>0</v>
      </c>
    </row>
    <row r="38" spans="1:35" ht="15.75" thickBot="1" x14ac:dyDescent="0.3">
      <c r="C38" s="78"/>
      <c r="D38" s="78"/>
      <c r="E38" s="78"/>
      <c r="F38" s="78"/>
      <c r="G38" s="78"/>
      <c r="H38" s="78"/>
      <c r="I38" s="78"/>
      <c r="K38" s="46" t="s">
        <v>1364</v>
      </c>
      <c r="L38" s="64"/>
      <c r="M38" s="203"/>
      <c r="N38" s="203"/>
      <c r="O38" s="203"/>
      <c r="P38" s="218"/>
      <c r="Q38" s="91">
        <v>14</v>
      </c>
      <c r="R38" s="88">
        <v>8</v>
      </c>
      <c r="S38" s="92">
        <v>6</v>
      </c>
      <c r="T38" s="88">
        <v>1</v>
      </c>
      <c r="U38" s="64">
        <f t="shared" si="33"/>
        <v>14</v>
      </c>
      <c r="V38" s="64">
        <f t="shared" si="34"/>
        <v>15</v>
      </c>
      <c r="W38" s="65">
        <f t="shared" si="35"/>
        <v>0</v>
      </c>
      <c r="X38" s="65">
        <f t="shared" si="36"/>
        <v>0</v>
      </c>
      <c r="Y38" s="65">
        <f t="shared" si="37"/>
        <v>0</v>
      </c>
      <c r="Z38" s="66">
        <f t="shared" si="38"/>
        <v>0</v>
      </c>
      <c r="AA38" s="65">
        <f t="shared" si="39"/>
        <v>0</v>
      </c>
      <c r="AB38" s="66">
        <f t="shared" si="40"/>
        <v>0</v>
      </c>
      <c r="AC38" s="65">
        <f t="shared" si="41"/>
        <v>0</v>
      </c>
      <c r="AD38" s="66">
        <f t="shared" si="42"/>
        <v>0</v>
      </c>
      <c r="AE38" s="65">
        <f t="shared" si="43"/>
        <v>0</v>
      </c>
      <c r="AF38" s="66">
        <f t="shared" si="44"/>
        <v>0</v>
      </c>
      <c r="AG38" s="65">
        <f t="shared" si="45"/>
        <v>0</v>
      </c>
      <c r="AH38" s="66">
        <f t="shared" si="46"/>
        <v>0</v>
      </c>
      <c r="AI38" s="65">
        <f t="shared" si="47"/>
        <v>0</v>
      </c>
    </row>
    <row r="39" spans="1:35" ht="15.75" x14ac:dyDescent="0.25">
      <c r="A39" s="78"/>
      <c r="B39" s="78"/>
      <c r="C39" s="78"/>
      <c r="D39" s="78"/>
      <c r="E39" s="78"/>
      <c r="F39" s="78"/>
      <c r="G39" s="78"/>
      <c r="H39" s="78"/>
      <c r="I39" s="78"/>
      <c r="L39" s="71">
        <f>SUM(L33:L38)</f>
        <v>0</v>
      </c>
      <c r="Y39" s="72">
        <f t="shared" ref="Y39:AI39" si="48">SUM(Y33:Y38)</f>
        <v>0</v>
      </c>
      <c r="Z39" s="72">
        <f t="shared" si="48"/>
        <v>0</v>
      </c>
      <c r="AA39" s="72">
        <f t="shared" si="48"/>
        <v>0</v>
      </c>
      <c r="AB39" s="72">
        <f t="shared" si="48"/>
        <v>0</v>
      </c>
      <c r="AC39" s="72">
        <f t="shared" si="48"/>
        <v>0</v>
      </c>
      <c r="AD39" s="72">
        <f t="shared" si="48"/>
        <v>0</v>
      </c>
      <c r="AE39" s="72">
        <f t="shared" si="48"/>
        <v>0</v>
      </c>
      <c r="AF39" s="72">
        <f t="shared" si="48"/>
        <v>0</v>
      </c>
      <c r="AG39" s="72">
        <f t="shared" si="48"/>
        <v>0</v>
      </c>
      <c r="AH39" s="72">
        <f t="shared" si="48"/>
        <v>0</v>
      </c>
      <c r="AI39" s="81">
        <f t="shared" si="48"/>
        <v>0</v>
      </c>
    </row>
    <row r="40" spans="1:35" x14ac:dyDescent="0.25">
      <c r="A40" s="78"/>
      <c r="B40" s="78"/>
      <c r="C40" s="78"/>
      <c r="D40" s="78"/>
      <c r="E40" s="78"/>
      <c r="F40" s="78"/>
      <c r="G40" s="78"/>
      <c r="H40" s="78"/>
      <c r="I40" s="78"/>
    </row>
    <row r="41" spans="1:35" x14ac:dyDescent="0.25">
      <c r="A41" s="78"/>
      <c r="B41" s="78"/>
      <c r="C41" s="78"/>
      <c r="D41" s="78"/>
      <c r="E41" s="78"/>
      <c r="F41" s="78"/>
      <c r="G41" s="78"/>
      <c r="H41" s="78"/>
      <c r="I41" s="78"/>
    </row>
    <row r="42" spans="1:35" x14ac:dyDescent="0.25">
      <c r="A42" s="78"/>
      <c r="B42" s="78"/>
      <c r="C42" s="78"/>
      <c r="D42" s="78"/>
      <c r="E42" s="78"/>
      <c r="F42" s="78"/>
      <c r="G42" s="78"/>
      <c r="H42" s="78"/>
      <c r="I42" s="78"/>
    </row>
    <row r="43" spans="1:35" x14ac:dyDescent="0.25">
      <c r="A43" s="78"/>
      <c r="B43" s="78"/>
      <c r="C43" s="78"/>
      <c r="D43" s="78"/>
      <c r="E43" s="78"/>
      <c r="F43" s="78"/>
      <c r="G43" s="78"/>
      <c r="H43" s="78"/>
      <c r="I43" s="78"/>
    </row>
    <row r="44" spans="1:35" x14ac:dyDescent="0.25">
      <c r="A44" s="78"/>
      <c r="B44" s="78"/>
      <c r="C44" s="78"/>
      <c r="D44" s="78"/>
      <c r="E44" s="78"/>
      <c r="F44" s="78"/>
      <c r="G44" s="78"/>
      <c r="H44" s="78"/>
      <c r="I44" s="78"/>
    </row>
    <row r="45" spans="1:35" x14ac:dyDescent="0.25">
      <c r="A45" s="78"/>
      <c r="B45" s="78"/>
      <c r="C45" s="78"/>
      <c r="D45" s="78"/>
      <c r="E45" s="78"/>
      <c r="F45" s="78"/>
      <c r="G45" s="78"/>
      <c r="H45" s="78"/>
      <c r="I45" s="78"/>
    </row>
  </sheetData>
  <mergeCells count="46">
    <mergeCell ref="U30:W30"/>
    <mergeCell ref="Y30:AA30"/>
    <mergeCell ref="K31:L31"/>
    <mergeCell ref="M31:T31"/>
    <mergeCell ref="U31:Y31"/>
    <mergeCell ref="M33:M38"/>
    <mergeCell ref="N33:N38"/>
    <mergeCell ref="O33:O38"/>
    <mergeCell ref="P33:P38"/>
    <mergeCell ref="H19:I19"/>
    <mergeCell ref="M20:M26"/>
    <mergeCell ref="N20:N26"/>
    <mergeCell ref="O20:O26"/>
    <mergeCell ref="P20:P26"/>
    <mergeCell ref="K30:T30"/>
    <mergeCell ref="H18:I18"/>
    <mergeCell ref="K18:L18"/>
    <mergeCell ref="M18:T18"/>
    <mergeCell ref="U18:Y18"/>
    <mergeCell ref="H9:I9"/>
    <mergeCell ref="A10:I10"/>
    <mergeCell ref="H11:I11"/>
    <mergeCell ref="H12:I12"/>
    <mergeCell ref="H13:I13"/>
    <mergeCell ref="A15:I15"/>
    <mergeCell ref="H16:I16"/>
    <mergeCell ref="H17:I17"/>
    <mergeCell ref="K17:T17"/>
    <mergeCell ref="U17:W17"/>
    <mergeCell ref="Y17:AA17"/>
    <mergeCell ref="H5:I5"/>
    <mergeCell ref="K5:L5"/>
    <mergeCell ref="M5:T5"/>
    <mergeCell ref="U5:Y5"/>
    <mergeCell ref="H6:I6"/>
    <mergeCell ref="H7:I7"/>
    <mergeCell ref="M7:M13"/>
    <mergeCell ref="N7:N13"/>
    <mergeCell ref="O7:O13"/>
    <mergeCell ref="P7:P13"/>
    <mergeCell ref="Y4:AA4"/>
    <mergeCell ref="A2:I2"/>
    <mergeCell ref="K2:T2"/>
    <mergeCell ref="A4:I4"/>
    <mergeCell ref="K4:T4"/>
    <mergeCell ref="U4:W4"/>
  </mergeCells>
  <dataValidations count="1">
    <dataValidation type="list" allowBlank="1" showInputMessage="1" showErrorMessage="1" sqref="M7:P9 M20:P21 M33:P33" xr:uid="{4A1B9148-E2DE-4977-9C43-8C22A8BFBE59}">
      <formula1>"incremental, full"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096C0-4D9E-4634-AA83-F5C33D2F1DC8}">
  <dimension ref="A1:E24"/>
  <sheetViews>
    <sheetView zoomScaleNormal="100" workbookViewId="0">
      <selection activeCell="G3" sqref="G3"/>
    </sheetView>
  </sheetViews>
  <sheetFormatPr defaultRowHeight="15" x14ac:dyDescent="0.25"/>
  <cols>
    <col min="1" max="1" width="33.140625" customWidth="1"/>
    <col min="2" max="2" width="14.140625" style="1" customWidth="1"/>
    <col min="3" max="3" width="12.5703125" style="1" customWidth="1"/>
    <col min="4" max="4" width="13.28515625" style="1" customWidth="1"/>
    <col min="5" max="5" width="16" style="1" customWidth="1"/>
  </cols>
  <sheetData>
    <row r="1" spans="1:5" ht="30" x14ac:dyDescent="0.25">
      <c r="A1" s="127" t="s">
        <v>1323</v>
      </c>
      <c r="B1" s="127" t="s">
        <v>1844</v>
      </c>
      <c r="C1" s="127" t="s">
        <v>1845</v>
      </c>
      <c r="D1" s="127" t="s">
        <v>1846</v>
      </c>
      <c r="E1" s="127" t="s">
        <v>1324</v>
      </c>
    </row>
    <row r="2" spans="1:5" ht="18.75" x14ac:dyDescent="0.25">
      <c r="A2" s="125" t="s">
        <v>1847</v>
      </c>
      <c r="B2" s="128">
        <v>9.24</v>
      </c>
      <c r="C2" s="128">
        <v>7.58</v>
      </c>
      <c r="D2" s="128">
        <v>4.8099999999999996</v>
      </c>
      <c r="E2" s="129">
        <f>AVERAGE(B2:D2)</f>
        <v>7.21</v>
      </c>
    </row>
    <row r="3" spans="1:5" ht="18.75" x14ac:dyDescent="0.25">
      <c r="A3" s="125" t="s">
        <v>1848</v>
      </c>
      <c r="B3" s="128">
        <v>2.1800000000000002</v>
      </c>
      <c r="C3" s="128">
        <v>4.37</v>
      </c>
      <c r="D3" s="128">
        <v>3.56</v>
      </c>
      <c r="E3" s="129">
        <f t="shared" ref="E3:E8" si="0">AVERAGE(B3:D3)</f>
        <v>3.3700000000000006</v>
      </c>
    </row>
    <row r="4" spans="1:5" ht="18.75" x14ac:dyDescent="0.25">
      <c r="A4" s="125" t="s">
        <v>1317</v>
      </c>
      <c r="B4" s="130">
        <v>0</v>
      </c>
      <c r="C4" s="130">
        <v>0</v>
      </c>
      <c r="D4" s="128">
        <v>5.29</v>
      </c>
      <c r="E4" s="129">
        <f t="shared" si="0"/>
        <v>1.7633333333333334</v>
      </c>
    </row>
    <row r="5" spans="1:5" ht="18.75" x14ac:dyDescent="0.25">
      <c r="A5" s="125" t="s">
        <v>1318</v>
      </c>
      <c r="B5" s="128">
        <v>6.88</v>
      </c>
      <c r="C5" s="128">
        <v>6.87</v>
      </c>
      <c r="D5" s="128">
        <v>6.94</v>
      </c>
      <c r="E5" s="129">
        <f t="shared" si="0"/>
        <v>6.8966666666666674</v>
      </c>
    </row>
    <row r="6" spans="1:5" ht="18.75" x14ac:dyDescent="0.25">
      <c r="A6" s="125" t="s">
        <v>1319</v>
      </c>
      <c r="B6" s="130">
        <v>0</v>
      </c>
      <c r="C6" s="128">
        <v>0.95</v>
      </c>
      <c r="D6" s="128">
        <v>2.1</v>
      </c>
      <c r="E6" s="129">
        <f t="shared" si="0"/>
        <v>1.0166666666666666</v>
      </c>
    </row>
    <row r="7" spans="1:5" ht="18.75" x14ac:dyDescent="0.25">
      <c r="A7" s="125" t="s">
        <v>1320</v>
      </c>
      <c r="B7" s="128">
        <v>0.15</v>
      </c>
      <c r="C7" s="128">
        <v>0.16</v>
      </c>
      <c r="D7" s="128">
        <v>5.36</v>
      </c>
      <c r="E7" s="129">
        <f t="shared" si="0"/>
        <v>1.89</v>
      </c>
    </row>
    <row r="8" spans="1:5" ht="18.75" x14ac:dyDescent="0.25">
      <c r="A8" s="125" t="s">
        <v>1321</v>
      </c>
      <c r="B8" s="130">
        <v>0</v>
      </c>
      <c r="C8" s="130">
        <v>0</v>
      </c>
      <c r="D8" s="130">
        <v>0</v>
      </c>
      <c r="E8" s="129">
        <f t="shared" si="0"/>
        <v>0</v>
      </c>
    </row>
    <row r="9" spans="1:5" ht="18.75" x14ac:dyDescent="0.25">
      <c r="A9" s="125" t="s">
        <v>1322</v>
      </c>
      <c r="B9" s="9"/>
      <c r="C9" s="9"/>
      <c r="D9" s="9"/>
      <c r="E9" s="126">
        <f>AVERAGE(E2:E8)</f>
        <v>3.1638095238095238</v>
      </c>
    </row>
    <row r="14" spans="1:5" x14ac:dyDescent="0.25">
      <c r="A14" s="17"/>
      <c r="B14" s="17"/>
      <c r="C14" s="17"/>
      <c r="D14" s="17"/>
      <c r="E14" s="17"/>
    </row>
    <row r="15" spans="1:5" x14ac:dyDescent="0.25">
      <c r="B15"/>
      <c r="C15"/>
      <c r="D15"/>
      <c r="E15" s="113"/>
    </row>
    <row r="16" spans="1:5" x14ac:dyDescent="0.25">
      <c r="B16"/>
      <c r="C16"/>
      <c r="D16"/>
      <c r="E16" s="113"/>
    </row>
    <row r="17" spans="1:5" x14ac:dyDescent="0.25">
      <c r="B17"/>
      <c r="C17"/>
      <c r="D17"/>
      <c r="E17" s="113"/>
    </row>
    <row r="18" spans="1:5" x14ac:dyDescent="0.25">
      <c r="B18"/>
      <c r="C18"/>
      <c r="D18"/>
      <c r="E18" s="113"/>
    </row>
    <row r="19" spans="1:5" x14ac:dyDescent="0.25">
      <c r="B19"/>
      <c r="C19"/>
      <c r="D19"/>
      <c r="E19" s="113"/>
    </row>
    <row r="20" spans="1:5" x14ac:dyDescent="0.25">
      <c r="B20"/>
      <c r="C20"/>
      <c r="D20"/>
      <c r="E20" s="113"/>
    </row>
    <row r="21" spans="1:5" x14ac:dyDescent="0.25">
      <c r="B21"/>
      <c r="C21"/>
      <c r="D21"/>
      <c r="E21" s="113"/>
    </row>
    <row r="22" spans="1:5" x14ac:dyDescent="0.25">
      <c r="B22"/>
      <c r="C22"/>
      <c r="D22"/>
      <c r="E22" s="113"/>
    </row>
    <row r="23" spans="1:5" x14ac:dyDescent="0.25">
      <c r="B23"/>
      <c r="C23"/>
      <c r="D23"/>
      <c r="E23" s="113"/>
    </row>
    <row r="24" spans="1:5" x14ac:dyDescent="0.25">
      <c r="A24" s="17"/>
      <c r="B24" s="17"/>
      <c r="C24" s="17"/>
      <c r="D24" s="17"/>
      <c r="E24" s="114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C9E79-8866-4E7A-8C7B-8685A040B439}">
  <dimension ref="A1:S47"/>
  <sheetViews>
    <sheetView zoomScaleNormal="100" workbookViewId="0">
      <selection activeCell="C23" sqref="C23"/>
    </sheetView>
  </sheetViews>
  <sheetFormatPr defaultRowHeight="15" x14ac:dyDescent="0.25"/>
  <cols>
    <col min="1" max="1" width="18.85546875" bestFit="1" customWidth="1"/>
    <col min="2" max="2" width="14" style="1" bestFit="1" customWidth="1"/>
    <col min="3" max="4" width="12.7109375" style="1" customWidth="1"/>
    <col min="5" max="5" width="11.85546875" style="1" customWidth="1"/>
    <col min="6" max="6" width="14" style="1" bestFit="1" customWidth="1"/>
    <col min="7" max="7" width="12.7109375" style="1" customWidth="1"/>
    <col min="8" max="8" width="14" style="1" bestFit="1" customWidth="1"/>
    <col min="9" max="9" width="12.7109375" style="1" customWidth="1"/>
    <col min="10" max="10" width="10.28515625" style="1" bestFit="1" customWidth="1"/>
    <col min="11" max="12" width="13.5703125" style="1" bestFit="1" customWidth="1"/>
    <col min="13" max="14" width="9.5703125" style="1" bestFit="1" customWidth="1"/>
    <col min="15" max="18" width="9.140625" style="1"/>
  </cols>
  <sheetData>
    <row r="1" spans="1:19" x14ac:dyDescent="0.25">
      <c r="A1" s="10"/>
      <c r="B1" s="229">
        <v>2021</v>
      </c>
      <c r="C1" s="229"/>
      <c r="D1" s="228">
        <v>2022</v>
      </c>
      <c r="E1" s="228"/>
      <c r="F1" s="227">
        <v>2023</v>
      </c>
      <c r="G1" s="227"/>
      <c r="H1" s="226">
        <v>2024</v>
      </c>
      <c r="I1" s="226"/>
      <c r="J1" s="231">
        <v>2025</v>
      </c>
      <c r="K1" s="232"/>
      <c r="L1" s="232">
        <v>2026</v>
      </c>
      <c r="M1" s="232"/>
      <c r="N1" s="232">
        <v>2027</v>
      </c>
      <c r="O1" s="232"/>
      <c r="P1" s="232">
        <v>2028</v>
      </c>
      <c r="Q1" s="232"/>
      <c r="R1" s="232">
        <v>2029</v>
      </c>
      <c r="S1" s="232"/>
    </row>
    <row r="2" spans="1:19" s="1" customFormat="1" x14ac:dyDescent="0.25">
      <c r="A2" s="9"/>
      <c r="B2" s="27" t="s">
        <v>1326</v>
      </c>
      <c r="C2" s="27" t="s">
        <v>1230</v>
      </c>
      <c r="D2" s="28" t="s">
        <v>1326</v>
      </c>
      <c r="E2" s="28" t="s">
        <v>1230</v>
      </c>
      <c r="F2" s="29" t="s">
        <v>1326</v>
      </c>
      <c r="G2" s="29" t="s">
        <v>1230</v>
      </c>
      <c r="H2" s="30" t="s">
        <v>1326</v>
      </c>
      <c r="I2" s="30" t="s">
        <v>1230</v>
      </c>
      <c r="J2" s="30" t="s">
        <v>1326</v>
      </c>
      <c r="K2" s="30" t="s">
        <v>1230</v>
      </c>
      <c r="L2" s="30" t="s">
        <v>1326</v>
      </c>
      <c r="M2" s="30" t="s">
        <v>1230</v>
      </c>
      <c r="N2" s="30" t="s">
        <v>1326</v>
      </c>
      <c r="O2" s="30" t="s">
        <v>1230</v>
      </c>
      <c r="P2" s="30" t="s">
        <v>1326</v>
      </c>
      <c r="Q2" s="30" t="s">
        <v>1230</v>
      </c>
      <c r="R2" s="30" t="s">
        <v>1326</v>
      </c>
      <c r="S2" s="30" t="s">
        <v>1230</v>
      </c>
    </row>
    <row r="3" spans="1:19" x14ac:dyDescent="0.25">
      <c r="A3" s="13" t="s">
        <v>1327</v>
      </c>
      <c r="B3" s="27">
        <v>213.9</v>
      </c>
      <c r="C3" s="27">
        <v>125.8</v>
      </c>
      <c r="D3" s="28">
        <v>257.89999999999998</v>
      </c>
      <c r="E3" s="28">
        <v>129.1</v>
      </c>
      <c r="F3" s="29">
        <v>237.8</v>
      </c>
      <c r="G3" s="29">
        <v>105.8</v>
      </c>
      <c r="H3" s="30">
        <v>251.9</v>
      </c>
      <c r="I3" s="30">
        <v>199.6</v>
      </c>
      <c r="J3" s="7">
        <f>(H3*0.11)+H3</f>
        <v>279.60899999999998</v>
      </c>
      <c r="K3" s="7">
        <f t="shared" ref="K3:S3" si="0">(I3*0.11)+I3</f>
        <v>221.55599999999998</v>
      </c>
      <c r="L3" s="7">
        <f t="shared" si="0"/>
        <v>310.36598999999995</v>
      </c>
      <c r="M3" s="7">
        <f t="shared" si="0"/>
        <v>245.92715999999999</v>
      </c>
      <c r="N3" s="7">
        <f t="shared" si="0"/>
        <v>344.50624889999995</v>
      </c>
      <c r="O3" s="7">
        <f t="shared" si="0"/>
        <v>272.97914759999998</v>
      </c>
      <c r="P3" s="7">
        <f t="shared" si="0"/>
        <v>382.40193627899993</v>
      </c>
      <c r="Q3" s="7">
        <f t="shared" si="0"/>
        <v>303.00685383599995</v>
      </c>
      <c r="R3" s="7">
        <f t="shared" si="0"/>
        <v>424.46614926968994</v>
      </c>
      <c r="S3" s="7">
        <f t="shared" si="0"/>
        <v>336.33760775795997</v>
      </c>
    </row>
    <row r="4" spans="1:19" x14ac:dyDescent="0.25">
      <c r="A4" s="13" t="s">
        <v>1328</v>
      </c>
      <c r="B4" s="27">
        <v>147.5</v>
      </c>
      <c r="C4" s="27">
        <v>81.5</v>
      </c>
      <c r="D4" s="28">
        <v>181.7</v>
      </c>
      <c r="E4" s="28">
        <v>89.4</v>
      </c>
      <c r="F4" s="29">
        <v>165.2</v>
      </c>
      <c r="G4" s="29">
        <v>96.7</v>
      </c>
      <c r="H4" s="30">
        <v>169.7</v>
      </c>
      <c r="I4" s="30">
        <v>173.6</v>
      </c>
      <c r="J4" s="7">
        <f>(H4*0.11)+H4</f>
        <v>188.36699999999999</v>
      </c>
      <c r="K4" s="7">
        <f t="shared" ref="K4:S4" si="1">(I4*0.11)+I4</f>
        <v>192.696</v>
      </c>
      <c r="L4" s="7">
        <f t="shared" si="1"/>
        <v>209.08736999999999</v>
      </c>
      <c r="M4" s="7">
        <f t="shared" si="1"/>
        <v>213.89256</v>
      </c>
      <c r="N4" s="7">
        <f t="shared" si="1"/>
        <v>232.0869807</v>
      </c>
      <c r="O4" s="7">
        <f t="shared" si="1"/>
        <v>237.42074160000001</v>
      </c>
      <c r="P4" s="7">
        <f t="shared" si="1"/>
        <v>257.616548577</v>
      </c>
      <c r="Q4" s="7">
        <f t="shared" si="1"/>
        <v>263.53702317599999</v>
      </c>
      <c r="R4" s="108">
        <f t="shared" si="1"/>
        <v>285.95436892047002</v>
      </c>
      <c r="S4" s="108">
        <f t="shared" si="1"/>
        <v>292.52609572535999</v>
      </c>
    </row>
    <row r="5" spans="1:19" x14ac:dyDescent="0.25">
      <c r="A5" s="13" t="s">
        <v>1329</v>
      </c>
      <c r="B5" s="221">
        <f>B3+C3</f>
        <v>339.7</v>
      </c>
      <c r="C5" s="221"/>
      <c r="D5" s="221">
        <f>D3+E3</f>
        <v>387</v>
      </c>
      <c r="E5" s="221"/>
      <c r="F5" s="221">
        <f>F3+G3</f>
        <v>343.6</v>
      </c>
      <c r="G5" s="221"/>
      <c r="H5" s="221">
        <f>H3+I3</f>
        <v>451.5</v>
      </c>
      <c r="I5" s="221"/>
      <c r="J5" s="233">
        <f>J3+K3</f>
        <v>501.16499999999996</v>
      </c>
      <c r="K5" s="230"/>
      <c r="L5" s="230">
        <f>L3+M3</f>
        <v>556.29314999999997</v>
      </c>
      <c r="M5" s="230"/>
      <c r="N5" s="230">
        <f>N3+O3</f>
        <v>617.48539649999998</v>
      </c>
      <c r="O5" s="230"/>
      <c r="P5" s="230">
        <f>P3+Q3</f>
        <v>685.40879011499987</v>
      </c>
      <c r="Q5" s="230"/>
      <c r="R5" s="230">
        <f>R3+S3</f>
        <v>760.80375702764991</v>
      </c>
      <c r="S5" s="230"/>
    </row>
    <row r="6" spans="1:19" x14ac:dyDescent="0.25">
      <c r="A6" s="13" t="s">
        <v>1330</v>
      </c>
      <c r="B6" s="221"/>
      <c r="C6" s="221"/>
      <c r="D6" s="224">
        <f>(D5/B5)-1</f>
        <v>0.139240506329114</v>
      </c>
      <c r="E6" s="224"/>
      <c r="F6" s="224">
        <f>(F5/D5)-1</f>
        <v>-0.11214470284237721</v>
      </c>
      <c r="G6" s="224"/>
      <c r="H6" s="224">
        <f>(H5/F5)-1</f>
        <v>0.31402793946449359</v>
      </c>
      <c r="I6" s="224"/>
    </row>
    <row r="7" spans="1:19" x14ac:dyDescent="0.25">
      <c r="A7" s="13" t="s">
        <v>1331</v>
      </c>
      <c r="B7" s="121">
        <f>AVERAGE(D6:I6)</f>
        <v>0.11370791431707679</v>
      </c>
      <c r="C7" s="114"/>
    </row>
    <row r="9" spans="1:19" x14ac:dyDescent="0.25">
      <c r="A9" s="31" t="s">
        <v>1454</v>
      </c>
      <c r="L9" s="220" t="s">
        <v>1455</v>
      </c>
      <c r="M9" s="220"/>
      <c r="N9" s="220"/>
      <c r="O9" s="220"/>
    </row>
    <row r="10" spans="1:19" x14ac:dyDescent="0.25">
      <c r="M10" s="43" t="s">
        <v>1458</v>
      </c>
      <c r="N10" s="43" t="s">
        <v>1233</v>
      </c>
    </row>
    <row r="11" spans="1:19" x14ac:dyDescent="0.25">
      <c r="A11" s="225" t="s">
        <v>1332</v>
      </c>
      <c r="B11" s="225"/>
      <c r="C11" s="225"/>
      <c r="L11" s="43" t="s">
        <v>1351</v>
      </c>
      <c r="M11" s="9">
        <v>300</v>
      </c>
      <c r="N11" s="9">
        <v>300</v>
      </c>
    </row>
    <row r="12" spans="1:19" x14ac:dyDescent="0.25">
      <c r="L12" s="106" t="s">
        <v>1456</v>
      </c>
      <c r="M12" s="9">
        <f>(M11*0.2)+M11</f>
        <v>360</v>
      </c>
      <c r="N12" s="9">
        <f>(N11*0.2)+N11</f>
        <v>360</v>
      </c>
    </row>
    <row r="13" spans="1:19" ht="15.75" thickBot="1" x14ac:dyDescent="0.3">
      <c r="A13" s="222" t="s">
        <v>1326</v>
      </c>
      <c r="B13" s="222"/>
      <c r="F13" s="222" t="s">
        <v>1230</v>
      </c>
      <c r="G13" s="222"/>
      <c r="H13" s="222"/>
      <c r="L13" s="43" t="s">
        <v>1460</v>
      </c>
      <c r="M13" s="9">
        <f>(M12*0.1)+M12</f>
        <v>396</v>
      </c>
      <c r="N13" s="9">
        <f>(N12*0.1)+N12</f>
        <v>396</v>
      </c>
    </row>
    <row r="14" spans="1:19" ht="15.75" thickBot="1" x14ac:dyDescent="0.3">
      <c r="A14" s="45" t="s">
        <v>1359</v>
      </c>
      <c r="B14" s="95" t="s">
        <v>1445</v>
      </c>
      <c r="C14" s="95" t="s">
        <v>1459</v>
      </c>
      <c r="D14" s="95" t="s">
        <v>1849</v>
      </c>
      <c r="E14" s="94" t="s">
        <v>1850</v>
      </c>
      <c r="F14" s="174" t="s">
        <v>1446</v>
      </c>
      <c r="G14" s="95" t="s">
        <v>1459</v>
      </c>
      <c r="H14" s="95" t="s">
        <v>1445</v>
      </c>
      <c r="L14" s="43" t="s">
        <v>1457</v>
      </c>
      <c r="M14" s="111">
        <f>(M13*0.05)+M13</f>
        <v>415.8</v>
      </c>
      <c r="N14" s="111">
        <f>(N13*0.05)+N13</f>
        <v>415.8</v>
      </c>
    </row>
    <row r="15" spans="1:19" ht="15.75" thickBot="1" x14ac:dyDescent="0.3">
      <c r="A15" s="178" t="s">
        <v>1443</v>
      </c>
      <c r="B15" s="179">
        <v>17.5</v>
      </c>
      <c r="C15" s="179">
        <f>B15/1.485</f>
        <v>11.784511784511784</v>
      </c>
      <c r="D15" s="180">
        <f>B15/$B$23</f>
        <v>6.9944044764188654E-2</v>
      </c>
      <c r="E15" s="181">
        <f>C15/$C$23</f>
        <v>6.9944044764188654E-2</v>
      </c>
      <c r="F15" s="175" t="s">
        <v>1443</v>
      </c>
      <c r="G15" s="97">
        <v>49</v>
      </c>
      <c r="H15" s="97">
        <f>G15*1.149</f>
        <v>56.301000000000002</v>
      </c>
      <c r="L15" s="14" t="s">
        <v>1365</v>
      </c>
      <c r="M15" s="107">
        <f>(M13*0.05)+M13</f>
        <v>415.8</v>
      </c>
      <c r="N15" s="107">
        <f>(N13*0.05)+N13</f>
        <v>415.8</v>
      </c>
    </row>
    <row r="16" spans="1:19" ht="15.75" thickBot="1" x14ac:dyDescent="0.3">
      <c r="A16" s="182" t="s">
        <v>1449</v>
      </c>
      <c r="B16" s="118">
        <v>49.5</v>
      </c>
      <c r="C16" s="118">
        <f t="shared" ref="C16:C22" si="2">B16/1.485</f>
        <v>33.333333333333329</v>
      </c>
      <c r="D16" s="183">
        <f t="shared" ref="D16:D23" si="3">B16/$B$23</f>
        <v>0.19784172661870505</v>
      </c>
      <c r="E16" s="184">
        <f t="shared" ref="E16:E23" si="4">C16/$C$23</f>
        <v>0.19784172661870503</v>
      </c>
      <c r="F16" s="175" t="s">
        <v>1361</v>
      </c>
      <c r="G16" s="97">
        <v>50</v>
      </c>
      <c r="H16" s="97">
        <f t="shared" ref="H16:H20" si="5">G16*1.149</f>
        <v>57.45</v>
      </c>
      <c r="K16" s="220"/>
      <c r="L16" s="220"/>
    </row>
    <row r="17" spans="1:13" ht="15.75" thickBot="1" x14ac:dyDescent="0.3">
      <c r="A17" s="182" t="s">
        <v>1361</v>
      </c>
      <c r="B17" s="118">
        <v>60</v>
      </c>
      <c r="C17" s="118">
        <f t="shared" si="2"/>
        <v>40.404040404040401</v>
      </c>
      <c r="D17" s="183">
        <f t="shared" si="3"/>
        <v>0.23980815347721823</v>
      </c>
      <c r="E17" s="184">
        <f t="shared" si="4"/>
        <v>0.23980815347721823</v>
      </c>
      <c r="F17" s="175" t="s">
        <v>1319</v>
      </c>
      <c r="G17" s="97">
        <v>24.2</v>
      </c>
      <c r="H17" s="97">
        <f t="shared" si="5"/>
        <v>27.805800000000001</v>
      </c>
      <c r="K17" s="109"/>
      <c r="L17" s="110"/>
    </row>
    <row r="18" spans="1:13" ht="15.75" thickBot="1" x14ac:dyDescent="0.3">
      <c r="A18" s="182" t="s">
        <v>1319</v>
      </c>
      <c r="B18" s="118">
        <v>85.7</v>
      </c>
      <c r="C18" s="118">
        <f t="shared" si="2"/>
        <v>57.710437710437709</v>
      </c>
      <c r="D18" s="183">
        <f t="shared" si="3"/>
        <v>0.34252597921662675</v>
      </c>
      <c r="E18" s="184">
        <f t="shared" si="4"/>
        <v>0.3425259792166267</v>
      </c>
      <c r="F18" s="175" t="s">
        <v>1444</v>
      </c>
      <c r="G18" s="97">
        <v>1</v>
      </c>
      <c r="H18" s="97">
        <f t="shared" si="5"/>
        <v>1.149</v>
      </c>
      <c r="K18" s="102"/>
      <c r="L18" s="102"/>
      <c r="M18" s="102"/>
    </row>
    <row r="19" spans="1:13" ht="15.75" thickBot="1" x14ac:dyDescent="0.3">
      <c r="A19" s="182" t="s">
        <v>1320</v>
      </c>
      <c r="B19" s="118">
        <v>25.8</v>
      </c>
      <c r="C19" s="118">
        <f t="shared" si="2"/>
        <v>17.373737373737374</v>
      </c>
      <c r="D19" s="183">
        <f t="shared" si="3"/>
        <v>0.10311750599520385</v>
      </c>
      <c r="E19" s="184">
        <f t="shared" si="4"/>
        <v>0.10311750599520385</v>
      </c>
      <c r="F19" s="175" t="s">
        <v>1364</v>
      </c>
      <c r="G19" s="97">
        <v>9.6</v>
      </c>
      <c r="H19" s="97">
        <f t="shared" si="5"/>
        <v>11.0304</v>
      </c>
      <c r="K19" s="102"/>
      <c r="L19" s="102"/>
      <c r="M19" s="102"/>
    </row>
    <row r="20" spans="1:13" ht="15.75" thickBot="1" x14ac:dyDescent="0.3">
      <c r="A20" s="182" t="s">
        <v>1363</v>
      </c>
      <c r="B20" s="118">
        <v>1</v>
      </c>
      <c r="C20" s="118">
        <f t="shared" si="2"/>
        <v>0.67340067340067333</v>
      </c>
      <c r="D20" s="183">
        <f t="shared" si="3"/>
        <v>3.9968025579536371E-3</v>
      </c>
      <c r="E20" s="184">
        <f t="shared" si="4"/>
        <v>3.9968025579536371E-3</v>
      </c>
      <c r="F20" s="176" t="s">
        <v>1447</v>
      </c>
      <c r="G20" s="98">
        <v>39.799999999999997</v>
      </c>
      <c r="H20" s="98">
        <f t="shared" si="5"/>
        <v>45.730199999999996</v>
      </c>
      <c r="K20" s="102"/>
      <c r="L20" s="102"/>
      <c r="M20" s="102"/>
    </row>
    <row r="21" spans="1:13" ht="15.75" thickBot="1" x14ac:dyDescent="0.3">
      <c r="A21" s="182" t="s">
        <v>1450</v>
      </c>
      <c r="B21" s="118">
        <v>1.2</v>
      </c>
      <c r="C21" s="118">
        <f t="shared" si="2"/>
        <v>0.80808080808080796</v>
      </c>
      <c r="D21" s="183">
        <f t="shared" si="3"/>
        <v>4.7961630695443642E-3</v>
      </c>
      <c r="E21" s="184">
        <f>C21/$C$23</f>
        <v>4.7961630695443642E-3</v>
      </c>
      <c r="F21" s="177" t="s">
        <v>1365</v>
      </c>
      <c r="G21" s="96">
        <f>SUM(G15:G20)</f>
        <v>173.60000000000002</v>
      </c>
      <c r="H21" s="99">
        <f>SUM(H15,H16,H17,H18,H19)</f>
        <v>153.7362</v>
      </c>
      <c r="K21" s="102"/>
      <c r="L21" s="102"/>
      <c r="M21" s="102"/>
    </row>
    <row r="22" spans="1:13" x14ac:dyDescent="0.25">
      <c r="A22" s="182" t="s">
        <v>1451</v>
      </c>
      <c r="B22" s="118">
        <v>9.5</v>
      </c>
      <c r="C22" s="118">
        <f t="shared" si="2"/>
        <v>6.3973063973063971</v>
      </c>
      <c r="D22" s="183">
        <f t="shared" si="3"/>
        <v>3.7969624300559557E-2</v>
      </c>
      <c r="E22" s="184">
        <f t="shared" si="4"/>
        <v>3.7969624300559557E-2</v>
      </c>
      <c r="F22" s="223" t="s">
        <v>1448</v>
      </c>
      <c r="G22" s="223"/>
      <c r="H22" s="223"/>
      <c r="K22" s="102"/>
      <c r="L22" s="102"/>
      <c r="M22" s="102"/>
    </row>
    <row r="23" spans="1:13" ht="15.75" thickBot="1" x14ac:dyDescent="0.3">
      <c r="A23" s="185" t="s">
        <v>1365</v>
      </c>
      <c r="B23" s="186">
        <f>SUM(B15:B22)</f>
        <v>250.2</v>
      </c>
      <c r="C23" s="186">
        <f>SUM(C15:C22)</f>
        <v>168.48484848484847</v>
      </c>
      <c r="D23" s="187">
        <f t="shared" si="3"/>
        <v>1</v>
      </c>
      <c r="E23" s="188">
        <f t="shared" si="4"/>
        <v>1</v>
      </c>
      <c r="K23" s="102"/>
      <c r="L23" s="102"/>
      <c r="M23" s="102"/>
    </row>
    <row r="24" spans="1:13" x14ac:dyDescent="0.25">
      <c r="K24" s="102"/>
      <c r="L24" s="102"/>
      <c r="M24" s="102"/>
    </row>
    <row r="25" spans="1:13" x14ac:dyDescent="0.25">
      <c r="K25" s="102"/>
      <c r="L25" s="102"/>
      <c r="M25" s="102"/>
    </row>
    <row r="26" spans="1:13" x14ac:dyDescent="0.25">
      <c r="K26" s="103"/>
      <c r="L26" s="102"/>
      <c r="M26" s="102"/>
    </row>
    <row r="29" spans="1:13" x14ac:dyDescent="0.25">
      <c r="A29" s="10"/>
      <c r="B29" s="27">
        <v>2021</v>
      </c>
      <c r="C29" s="27">
        <v>2021</v>
      </c>
      <c r="D29" s="28">
        <v>2022</v>
      </c>
      <c r="E29" s="28">
        <v>2022</v>
      </c>
      <c r="F29" s="29">
        <v>2023</v>
      </c>
      <c r="G29" s="29">
        <v>2023</v>
      </c>
      <c r="H29" s="30">
        <v>2024</v>
      </c>
      <c r="I29" s="30">
        <v>2024</v>
      </c>
    </row>
    <row r="30" spans="1:13" x14ac:dyDescent="0.25">
      <c r="A30" s="9"/>
      <c r="B30" s="27" t="s">
        <v>1326</v>
      </c>
      <c r="C30" s="27" t="s">
        <v>1230</v>
      </c>
      <c r="D30" s="28" t="s">
        <v>1326</v>
      </c>
      <c r="E30" s="28" t="s">
        <v>1230</v>
      </c>
      <c r="F30" s="29" t="s">
        <v>1326</v>
      </c>
      <c r="G30" s="29" t="s">
        <v>1230</v>
      </c>
      <c r="H30" s="30" t="s">
        <v>1326</v>
      </c>
      <c r="I30" s="30" t="s">
        <v>1230</v>
      </c>
    </row>
    <row r="31" spans="1:13" x14ac:dyDescent="0.25">
      <c r="A31" s="13" t="s">
        <v>1327</v>
      </c>
      <c r="B31" s="27">
        <v>213.9</v>
      </c>
      <c r="C31" s="27">
        <v>125.8</v>
      </c>
      <c r="D31" s="28">
        <v>257.89999999999998</v>
      </c>
      <c r="E31" s="28">
        <v>129.1</v>
      </c>
      <c r="F31" s="29">
        <v>237.8</v>
      </c>
      <c r="G31" s="29">
        <v>105.8</v>
      </c>
      <c r="H31" s="30">
        <v>251.9</v>
      </c>
      <c r="I31" s="30">
        <v>199.6</v>
      </c>
    </row>
    <row r="32" spans="1:13" x14ac:dyDescent="0.25">
      <c r="A32" s="13" t="s">
        <v>1328</v>
      </c>
      <c r="B32" s="27">
        <v>147.5</v>
      </c>
      <c r="C32" s="27">
        <v>81.5</v>
      </c>
      <c r="D32" s="28">
        <v>181.7</v>
      </c>
      <c r="E32" s="28">
        <v>89.4</v>
      </c>
      <c r="F32" s="29">
        <v>165.2</v>
      </c>
      <c r="G32" s="29">
        <v>96.7</v>
      </c>
      <c r="H32" s="30">
        <v>169.7</v>
      </c>
      <c r="I32" s="30">
        <v>173.6</v>
      </c>
    </row>
    <row r="33" spans="1:9" x14ac:dyDescent="0.25">
      <c r="A33" s="13" t="s">
        <v>1329</v>
      </c>
      <c r="B33" s="10">
        <f>B31+C31</f>
        <v>339.7</v>
      </c>
      <c r="C33" s="10"/>
      <c r="D33" s="9">
        <f>D31+E31</f>
        <v>387</v>
      </c>
      <c r="E33" s="9"/>
      <c r="F33" s="9">
        <f>F31+G31</f>
        <v>343.6</v>
      </c>
      <c r="G33" s="9"/>
      <c r="H33" s="9">
        <f>H31+I31</f>
        <v>451.5</v>
      </c>
      <c r="I33" s="10"/>
    </row>
    <row r="34" spans="1:9" x14ac:dyDescent="0.25">
      <c r="A34" s="13" t="s">
        <v>1330</v>
      </c>
      <c r="B34" s="221"/>
      <c r="C34" s="221"/>
      <c r="D34" s="18">
        <f>(D33/B33)-1</f>
        <v>0.139240506329114</v>
      </c>
      <c r="E34" s="18"/>
      <c r="F34" s="18">
        <f>(F33/D33)-1</f>
        <v>-0.11214470284237721</v>
      </c>
      <c r="G34" s="18"/>
      <c r="H34" s="18">
        <f>(H33/F33)-1</f>
        <v>0.31402793946449359</v>
      </c>
      <c r="I34" s="122"/>
    </row>
    <row r="35" spans="1:9" x14ac:dyDescent="0.25">
      <c r="A35" s="13" t="s">
        <v>1331</v>
      </c>
      <c r="B35" s="121">
        <f>AVERAGE(D34:I34)</f>
        <v>0.11370791431707679</v>
      </c>
      <c r="C35" s="114"/>
    </row>
    <row r="39" spans="1:9" x14ac:dyDescent="0.25">
      <c r="A39" s="118" t="s">
        <v>1461</v>
      </c>
      <c r="B39" s="118" t="s">
        <v>1462</v>
      </c>
      <c r="E39" s="118" t="s">
        <v>1461</v>
      </c>
      <c r="F39" s="118" t="s">
        <v>1462</v>
      </c>
    </row>
    <row r="40" spans="1:9" x14ac:dyDescent="0.25">
      <c r="A40" s="118" t="s">
        <v>1443</v>
      </c>
      <c r="B40" s="123">
        <v>0</v>
      </c>
      <c r="E40" s="123" t="s">
        <v>1443</v>
      </c>
      <c r="F40" s="123">
        <v>0</v>
      </c>
    </row>
    <row r="41" spans="1:9" x14ac:dyDescent="0.25">
      <c r="A41" s="118" t="s">
        <v>1449</v>
      </c>
      <c r="B41" s="123">
        <v>49.5</v>
      </c>
      <c r="E41" s="123" t="s">
        <v>1361</v>
      </c>
      <c r="F41" s="123">
        <v>57.5</v>
      </c>
    </row>
    <row r="42" spans="1:9" x14ac:dyDescent="0.25">
      <c r="A42" s="118" t="s">
        <v>1361</v>
      </c>
      <c r="B42" s="123">
        <v>60</v>
      </c>
      <c r="E42" s="123" t="s">
        <v>1319</v>
      </c>
      <c r="F42" s="123">
        <v>27.8</v>
      </c>
    </row>
    <row r="43" spans="1:9" x14ac:dyDescent="0.25">
      <c r="A43" s="118" t="s">
        <v>1319</v>
      </c>
      <c r="B43" s="123">
        <v>85.7</v>
      </c>
      <c r="E43" s="123" t="s">
        <v>1364</v>
      </c>
      <c r="F43" s="123">
        <v>11</v>
      </c>
    </row>
    <row r="44" spans="1:9" x14ac:dyDescent="0.25">
      <c r="A44" s="118" t="s">
        <v>1320</v>
      </c>
      <c r="B44" s="123">
        <v>20.8</v>
      </c>
      <c r="E44" s="123" t="s">
        <v>1225</v>
      </c>
      <c r="F44" s="123">
        <f>SUM(F40:F43)</f>
        <v>96.3</v>
      </c>
    </row>
    <row r="45" spans="1:9" x14ac:dyDescent="0.25">
      <c r="A45" s="118" t="s">
        <v>1450</v>
      </c>
      <c r="B45" s="123">
        <v>6.2</v>
      </c>
    </row>
    <row r="46" spans="1:9" x14ac:dyDescent="0.25">
      <c r="A46" s="118" t="s">
        <v>1451</v>
      </c>
      <c r="B46" s="123">
        <v>9.5</v>
      </c>
    </row>
    <row r="47" spans="1:9" x14ac:dyDescent="0.25">
      <c r="A47" s="124" t="s">
        <v>1225</v>
      </c>
      <c r="B47" s="119">
        <f>SUM(B40:B46)</f>
        <v>231.7</v>
      </c>
    </row>
  </sheetData>
  <mergeCells count="29">
    <mergeCell ref="L9:O9"/>
    <mergeCell ref="K16:L16"/>
    <mergeCell ref="J5:K5"/>
    <mergeCell ref="L5:M5"/>
    <mergeCell ref="N5:O5"/>
    <mergeCell ref="P5:Q5"/>
    <mergeCell ref="R5:S5"/>
    <mergeCell ref="J1:K1"/>
    <mergeCell ref="L1:M1"/>
    <mergeCell ref="N1:O1"/>
    <mergeCell ref="P1:Q1"/>
    <mergeCell ref="R1:S1"/>
    <mergeCell ref="H1:I1"/>
    <mergeCell ref="F1:G1"/>
    <mergeCell ref="D1:E1"/>
    <mergeCell ref="B1:C1"/>
    <mergeCell ref="B5:C5"/>
    <mergeCell ref="D5:E5"/>
    <mergeCell ref="F5:G5"/>
    <mergeCell ref="H5:I5"/>
    <mergeCell ref="B34:C34"/>
    <mergeCell ref="A13:B13"/>
    <mergeCell ref="F13:H13"/>
    <mergeCell ref="F22:H22"/>
    <mergeCell ref="D6:E6"/>
    <mergeCell ref="F6:G6"/>
    <mergeCell ref="H6:I6"/>
    <mergeCell ref="B6:C6"/>
    <mergeCell ref="A11:C1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40470-2B5A-4A66-8EA5-65DA3C431E83}">
  <dimension ref="A1:B66"/>
  <sheetViews>
    <sheetView workbookViewId="0">
      <selection activeCell="B53" sqref="B53:B56"/>
    </sheetView>
  </sheetViews>
  <sheetFormatPr defaultRowHeight="15" x14ac:dyDescent="0.25"/>
  <cols>
    <col min="1" max="1" width="46.28515625" bestFit="1" customWidth="1"/>
    <col min="2" max="2" width="14.7109375" customWidth="1"/>
  </cols>
  <sheetData>
    <row r="1" spans="1:2" x14ac:dyDescent="0.25">
      <c r="A1" s="26" t="s">
        <v>1320</v>
      </c>
    </row>
    <row r="2" spans="1:2" x14ac:dyDescent="0.25">
      <c r="A2" s="14" t="s">
        <v>1507</v>
      </c>
      <c r="B2" s="14" t="s">
        <v>1508</v>
      </c>
    </row>
    <row r="3" spans="1:2" x14ac:dyDescent="0.25">
      <c r="A3" s="10" t="s">
        <v>1498</v>
      </c>
      <c r="B3" s="145">
        <v>4652.0600000000004</v>
      </c>
    </row>
    <row r="4" spans="1:2" x14ac:dyDescent="0.25">
      <c r="A4" s="10" t="s">
        <v>1499</v>
      </c>
      <c r="B4" s="145">
        <v>708.06</v>
      </c>
    </row>
    <row r="5" spans="1:2" x14ac:dyDescent="0.25">
      <c r="A5" s="10" t="s">
        <v>1500</v>
      </c>
      <c r="B5" s="145">
        <v>46.41</v>
      </c>
    </row>
    <row r="6" spans="1:2" x14ac:dyDescent="0.25">
      <c r="A6" s="10" t="s">
        <v>1501</v>
      </c>
      <c r="B6" s="145">
        <v>1138.42</v>
      </c>
    </row>
    <row r="7" spans="1:2" x14ac:dyDescent="0.25">
      <c r="A7" s="10" t="s">
        <v>1502</v>
      </c>
      <c r="B7" s="145">
        <v>402.24</v>
      </c>
    </row>
    <row r="8" spans="1:2" x14ac:dyDescent="0.25">
      <c r="A8" s="10" t="s">
        <v>1503</v>
      </c>
      <c r="B8" s="145">
        <v>58.24</v>
      </c>
    </row>
    <row r="9" spans="1:2" x14ac:dyDescent="0.25">
      <c r="A9" s="10" t="s">
        <v>1504</v>
      </c>
      <c r="B9" s="145">
        <v>1052.6500000000001</v>
      </c>
    </row>
    <row r="10" spans="1:2" x14ac:dyDescent="0.25">
      <c r="A10" s="10" t="s">
        <v>1505</v>
      </c>
      <c r="B10" s="145">
        <v>145.24</v>
      </c>
    </row>
    <row r="11" spans="1:2" x14ac:dyDescent="0.25">
      <c r="A11" s="10" t="s">
        <v>1506</v>
      </c>
      <c r="B11" s="145">
        <v>35.67</v>
      </c>
    </row>
    <row r="12" spans="1:2" x14ac:dyDescent="0.25">
      <c r="A12" s="13" t="s">
        <v>1365</v>
      </c>
      <c r="B12" s="146">
        <f>SUM(B3:B11)</f>
        <v>8238.99</v>
      </c>
    </row>
    <row r="15" spans="1:2" x14ac:dyDescent="0.25">
      <c r="A15" s="147" t="s">
        <v>1510</v>
      </c>
      <c r="B15" s="10"/>
    </row>
    <row r="16" spans="1:2" x14ac:dyDescent="0.25">
      <c r="A16" s="10" t="s">
        <v>1509</v>
      </c>
      <c r="B16" s="148">
        <v>16441.73</v>
      </c>
    </row>
    <row r="19" spans="1:2" x14ac:dyDescent="0.25">
      <c r="A19" s="26" t="s">
        <v>1520</v>
      </c>
    </row>
    <row r="20" spans="1:2" x14ac:dyDescent="0.25">
      <c r="A20" s="234" t="s">
        <v>1513</v>
      </c>
      <c r="B20" s="9">
        <v>2</v>
      </c>
    </row>
    <row r="21" spans="1:2" x14ac:dyDescent="0.25">
      <c r="A21" s="234"/>
      <c r="B21" s="9">
        <v>2.4</v>
      </c>
    </row>
    <row r="22" spans="1:2" x14ac:dyDescent="0.25">
      <c r="A22" s="234"/>
      <c r="B22" s="9">
        <v>2.4</v>
      </c>
    </row>
    <row r="23" spans="1:2" x14ac:dyDescent="0.25">
      <c r="A23" s="20" t="s">
        <v>1514</v>
      </c>
      <c r="B23" s="9">
        <v>1</v>
      </c>
    </row>
    <row r="24" spans="1:2" x14ac:dyDescent="0.25">
      <c r="A24" s="234" t="s">
        <v>1515</v>
      </c>
      <c r="B24" s="9">
        <v>2.8</v>
      </c>
    </row>
    <row r="25" spans="1:2" x14ac:dyDescent="0.25">
      <c r="A25" s="234"/>
      <c r="B25" s="9">
        <v>2.2000000000000002</v>
      </c>
    </row>
    <row r="26" spans="1:2" x14ac:dyDescent="0.25">
      <c r="A26" s="234"/>
      <c r="B26" s="9">
        <v>3.7</v>
      </c>
    </row>
    <row r="27" spans="1:2" x14ac:dyDescent="0.25">
      <c r="A27" s="234" t="s">
        <v>1516</v>
      </c>
      <c r="B27" s="9">
        <v>3.1</v>
      </c>
    </row>
    <row r="28" spans="1:2" x14ac:dyDescent="0.25">
      <c r="A28" s="234"/>
      <c r="B28" s="9">
        <v>3.8</v>
      </c>
    </row>
    <row r="29" spans="1:2" x14ac:dyDescent="0.25">
      <c r="A29" s="234"/>
      <c r="B29" s="9">
        <v>3.6</v>
      </c>
    </row>
    <row r="30" spans="1:2" x14ac:dyDescent="0.25">
      <c r="A30" s="234"/>
      <c r="B30" s="9">
        <v>3.6</v>
      </c>
    </row>
    <row r="31" spans="1:2" x14ac:dyDescent="0.25">
      <c r="A31" s="234"/>
      <c r="B31" s="9">
        <v>3.3</v>
      </c>
    </row>
    <row r="32" spans="1:2" x14ac:dyDescent="0.25">
      <c r="A32" s="234"/>
      <c r="B32" s="9">
        <v>3.9</v>
      </c>
    </row>
    <row r="33" spans="1:2" x14ac:dyDescent="0.25">
      <c r="A33" s="234"/>
      <c r="B33" s="9">
        <v>3.8</v>
      </c>
    </row>
    <row r="34" spans="1:2" x14ac:dyDescent="0.25">
      <c r="A34" s="234"/>
      <c r="B34" s="9">
        <v>3.4</v>
      </c>
    </row>
    <row r="35" spans="1:2" x14ac:dyDescent="0.25">
      <c r="A35" s="234"/>
      <c r="B35" s="9">
        <v>3.6</v>
      </c>
    </row>
    <row r="36" spans="1:2" x14ac:dyDescent="0.25">
      <c r="A36" s="234"/>
      <c r="B36" s="9">
        <v>4</v>
      </c>
    </row>
    <row r="37" spans="1:2" x14ac:dyDescent="0.25">
      <c r="A37" s="234" t="s">
        <v>1517</v>
      </c>
      <c r="B37" s="9">
        <v>3.5</v>
      </c>
    </row>
    <row r="38" spans="1:2" x14ac:dyDescent="0.25">
      <c r="A38" s="234"/>
      <c r="B38" s="9">
        <v>2.6</v>
      </c>
    </row>
    <row r="39" spans="1:2" x14ac:dyDescent="0.25">
      <c r="A39" s="234"/>
      <c r="B39" s="9">
        <v>3.6</v>
      </c>
    </row>
    <row r="40" spans="1:2" x14ac:dyDescent="0.25">
      <c r="A40" s="234"/>
      <c r="B40" s="9">
        <v>3.6</v>
      </c>
    </row>
    <row r="41" spans="1:2" x14ac:dyDescent="0.25">
      <c r="A41" s="234"/>
      <c r="B41" s="9">
        <v>3.4</v>
      </c>
    </row>
    <row r="42" spans="1:2" x14ac:dyDescent="0.25">
      <c r="A42" s="234"/>
      <c r="B42" s="9">
        <v>3.6</v>
      </c>
    </row>
    <row r="43" spans="1:2" x14ac:dyDescent="0.25">
      <c r="A43" s="234"/>
      <c r="B43" s="9">
        <v>2.6</v>
      </c>
    </row>
    <row r="44" spans="1:2" x14ac:dyDescent="0.25">
      <c r="A44" s="234"/>
      <c r="B44" s="9">
        <v>3.1</v>
      </c>
    </row>
    <row r="45" spans="1:2" x14ac:dyDescent="0.25">
      <c r="A45" s="234"/>
      <c r="B45" s="9">
        <v>4</v>
      </c>
    </row>
    <row r="46" spans="1:2" x14ac:dyDescent="0.25">
      <c r="A46" s="234"/>
      <c r="B46" s="9">
        <v>3.8</v>
      </c>
    </row>
    <row r="47" spans="1:2" x14ac:dyDescent="0.25">
      <c r="A47" s="234"/>
      <c r="B47" s="9">
        <v>3.6</v>
      </c>
    </row>
    <row r="48" spans="1:2" x14ac:dyDescent="0.25">
      <c r="A48" s="234"/>
      <c r="B48" s="9">
        <v>3.4</v>
      </c>
    </row>
    <row r="49" spans="1:2" x14ac:dyDescent="0.25">
      <c r="A49" s="234"/>
      <c r="B49" s="9">
        <v>3.8</v>
      </c>
    </row>
    <row r="50" spans="1:2" x14ac:dyDescent="0.25">
      <c r="A50" s="234"/>
      <c r="B50" s="9">
        <v>1.1000000000000001</v>
      </c>
    </row>
    <row r="51" spans="1:2" x14ac:dyDescent="0.25">
      <c r="A51" s="234"/>
      <c r="B51" s="9">
        <v>3.3</v>
      </c>
    </row>
    <row r="52" spans="1:2" x14ac:dyDescent="0.25">
      <c r="A52" s="153" t="s">
        <v>1521</v>
      </c>
      <c r="B52" s="14">
        <f>SUM(B20:B51)</f>
        <v>101.59999999999998</v>
      </c>
    </row>
    <row r="53" spans="1:2" x14ac:dyDescent="0.25">
      <c r="A53" s="234" t="s">
        <v>1518</v>
      </c>
      <c r="B53" s="9">
        <v>2.2000000000000002</v>
      </c>
    </row>
    <row r="54" spans="1:2" x14ac:dyDescent="0.25">
      <c r="A54" s="234"/>
      <c r="B54" s="9">
        <v>3.9</v>
      </c>
    </row>
    <row r="55" spans="1:2" x14ac:dyDescent="0.25">
      <c r="A55" s="234" t="s">
        <v>1519</v>
      </c>
      <c r="B55" s="9">
        <v>2.4</v>
      </c>
    </row>
    <row r="56" spans="1:2" x14ac:dyDescent="0.25">
      <c r="A56" s="234"/>
      <c r="B56" s="9">
        <v>3.3</v>
      </c>
    </row>
    <row r="57" spans="1:2" x14ac:dyDescent="0.25">
      <c r="A57" s="17" t="s">
        <v>1522</v>
      </c>
      <c r="B57" s="17">
        <f>SUM(B53:B56)</f>
        <v>11.8</v>
      </c>
    </row>
    <row r="58" spans="1:2" x14ac:dyDescent="0.25">
      <c r="A58" s="17" t="s">
        <v>1365</v>
      </c>
      <c r="B58" s="17">
        <f>B52+B57</f>
        <v>113.39999999999998</v>
      </c>
    </row>
    <row r="62" spans="1:2" x14ac:dyDescent="0.25">
      <c r="A62" s="21"/>
    </row>
    <row r="66" spans="1:1" x14ac:dyDescent="0.25">
      <c r="A66" s="21"/>
    </row>
  </sheetData>
  <mergeCells count="6">
    <mergeCell ref="A37:A51"/>
    <mergeCell ref="A53:A54"/>
    <mergeCell ref="A55:A56"/>
    <mergeCell ref="A20:A22"/>
    <mergeCell ref="A24:A26"/>
    <mergeCell ref="A27:A36"/>
  </mergeCells>
  <phoneticPr fontId="33" type="noConversion"/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709F6-7115-42B2-AB2C-F6ED020B339A}">
  <dimension ref="A2:A24"/>
  <sheetViews>
    <sheetView workbookViewId="0">
      <selection activeCell="A2" sqref="A2:A6"/>
    </sheetView>
  </sheetViews>
  <sheetFormatPr defaultRowHeight="15" x14ac:dyDescent="0.25"/>
  <cols>
    <col min="1" max="1" width="153.140625" customWidth="1"/>
  </cols>
  <sheetData>
    <row r="2" spans="1:1" ht="37.5" x14ac:dyDescent="0.25">
      <c r="A2" s="83" t="s">
        <v>1427</v>
      </c>
    </row>
    <row r="3" spans="1:1" ht="18.75" x14ac:dyDescent="0.25">
      <c r="A3" s="83" t="s">
        <v>1428</v>
      </c>
    </row>
    <row r="4" spans="1:1" ht="18.75" x14ac:dyDescent="0.25">
      <c r="A4" s="83" t="s">
        <v>1429</v>
      </c>
    </row>
    <row r="5" spans="1:1" ht="18.75" x14ac:dyDescent="0.25">
      <c r="A5" s="83" t="s">
        <v>1430</v>
      </c>
    </row>
    <row r="6" spans="1:1" ht="18.75" x14ac:dyDescent="0.25">
      <c r="A6" s="83" t="s">
        <v>1431</v>
      </c>
    </row>
    <row r="8" spans="1:1" ht="37.5" x14ac:dyDescent="0.25">
      <c r="A8" s="83" t="s">
        <v>1432</v>
      </c>
    </row>
    <row r="9" spans="1:1" ht="18.75" x14ac:dyDescent="0.25">
      <c r="A9" s="83" t="s">
        <v>1433</v>
      </c>
    </row>
    <row r="10" spans="1:1" ht="18.75" x14ac:dyDescent="0.25">
      <c r="A10" s="83" t="s">
        <v>1434</v>
      </c>
    </row>
    <row r="12" spans="1:1" ht="18.75" x14ac:dyDescent="0.25">
      <c r="A12" s="83" t="s">
        <v>1435</v>
      </c>
    </row>
    <row r="14" spans="1:1" ht="18.75" x14ac:dyDescent="0.25">
      <c r="A14" s="83" t="s">
        <v>1436</v>
      </c>
    </row>
    <row r="15" spans="1:1" ht="18.75" x14ac:dyDescent="0.25">
      <c r="A15" s="83" t="s">
        <v>1433</v>
      </c>
    </row>
    <row r="16" spans="1:1" ht="18.75" x14ac:dyDescent="0.25">
      <c r="A16" s="83" t="s">
        <v>1437</v>
      </c>
    </row>
    <row r="17" spans="1:1" ht="18.75" x14ac:dyDescent="0.25">
      <c r="A17" s="83" t="s">
        <v>1438</v>
      </c>
    </row>
    <row r="19" spans="1:1" ht="18.75" x14ac:dyDescent="0.25">
      <c r="A19" s="83" t="s">
        <v>1439</v>
      </c>
    </row>
    <row r="20" spans="1:1" ht="18.75" x14ac:dyDescent="0.25">
      <c r="A20" s="83" t="s">
        <v>1440</v>
      </c>
    </row>
    <row r="21" spans="1:1" ht="18.75" x14ac:dyDescent="0.25">
      <c r="A21" s="83" t="s">
        <v>1441</v>
      </c>
    </row>
    <row r="24" spans="1:1" ht="18.75" x14ac:dyDescent="0.25">
      <c r="A24" s="83" t="s">
        <v>1442</v>
      </c>
    </row>
  </sheetData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E8578-6A68-4ED5-B471-FEBC8BA04BDD}">
  <dimension ref="A1:G24"/>
  <sheetViews>
    <sheetView workbookViewId="0">
      <selection activeCell="N35" sqref="N35"/>
    </sheetView>
  </sheetViews>
  <sheetFormatPr defaultRowHeight="15" x14ac:dyDescent="0.25"/>
  <cols>
    <col min="1" max="1" width="39.85546875" bestFit="1" customWidth="1"/>
    <col min="2" max="2" width="5.85546875" style="1" bestFit="1" customWidth="1"/>
    <col min="3" max="3" width="9" style="1" customWidth="1"/>
    <col min="4" max="4" width="9.28515625" style="1" customWidth="1"/>
    <col min="5" max="5" width="5.85546875" style="1" bestFit="1" customWidth="1"/>
    <col min="6" max="6" width="9.140625" style="1"/>
    <col min="7" max="7" width="12.5703125" style="1" customWidth="1"/>
  </cols>
  <sheetData>
    <row r="1" spans="1:7" ht="18.75" x14ac:dyDescent="0.25">
      <c r="A1" s="236" t="s">
        <v>1465</v>
      </c>
      <c r="B1" s="237"/>
      <c r="C1" s="237"/>
      <c r="D1" s="237"/>
      <c r="E1" s="237"/>
      <c r="F1" s="237"/>
      <c r="G1" s="237"/>
    </row>
    <row r="2" spans="1:7" ht="15.75" x14ac:dyDescent="0.25">
      <c r="A2" s="135" t="s">
        <v>1466</v>
      </c>
      <c r="B2" s="235" t="s">
        <v>1467</v>
      </c>
      <c r="C2" s="235"/>
      <c r="D2" s="235"/>
      <c r="E2" s="235" t="s">
        <v>1468</v>
      </c>
      <c r="F2" s="235"/>
      <c r="G2" s="235"/>
    </row>
    <row r="3" spans="1:7" ht="15.75" x14ac:dyDescent="0.25">
      <c r="A3" s="135"/>
      <c r="B3" s="136" t="s">
        <v>1326</v>
      </c>
      <c r="C3" s="136" t="s">
        <v>1230</v>
      </c>
      <c r="D3" s="136" t="s">
        <v>1365</v>
      </c>
      <c r="E3" s="136" t="s">
        <v>1326</v>
      </c>
      <c r="F3" s="136" t="s">
        <v>1230</v>
      </c>
      <c r="G3" s="136" t="s">
        <v>1365</v>
      </c>
    </row>
    <row r="4" spans="1:7" x14ac:dyDescent="0.25">
      <c r="A4" s="133" t="s">
        <v>1469</v>
      </c>
      <c r="B4" s="134">
        <v>73</v>
      </c>
      <c r="C4" s="134">
        <v>18</v>
      </c>
      <c r="D4" s="9">
        <f>B4+C4</f>
        <v>91</v>
      </c>
      <c r="E4" s="134">
        <v>5</v>
      </c>
      <c r="F4" s="9">
        <v>3</v>
      </c>
      <c r="G4" s="9">
        <f>E4+F4</f>
        <v>8</v>
      </c>
    </row>
    <row r="5" spans="1:7" x14ac:dyDescent="0.25">
      <c r="A5" s="133" t="s">
        <v>1470</v>
      </c>
      <c r="B5" s="134">
        <v>64</v>
      </c>
      <c r="C5" s="134">
        <v>3</v>
      </c>
      <c r="D5" s="9">
        <f t="shared" ref="D5:D23" si="0">B5+C5</f>
        <v>67</v>
      </c>
      <c r="E5" s="9">
        <v>5</v>
      </c>
      <c r="F5" s="9">
        <v>3</v>
      </c>
      <c r="G5" s="9">
        <f t="shared" ref="G5:G23" si="1">E5+F5</f>
        <v>8</v>
      </c>
    </row>
    <row r="6" spans="1:7" x14ac:dyDescent="0.25">
      <c r="A6" s="133" t="s">
        <v>1471</v>
      </c>
      <c r="B6" s="134">
        <v>22</v>
      </c>
      <c r="C6" s="134">
        <v>2</v>
      </c>
      <c r="D6" s="9">
        <f t="shared" si="0"/>
        <v>24</v>
      </c>
      <c r="E6" s="9"/>
      <c r="F6" s="9"/>
      <c r="G6" s="9">
        <f t="shared" si="1"/>
        <v>0</v>
      </c>
    </row>
    <row r="7" spans="1:7" x14ac:dyDescent="0.25">
      <c r="A7" s="133" t="s">
        <v>1472</v>
      </c>
      <c r="B7" s="134">
        <v>82</v>
      </c>
      <c r="C7" s="134">
        <v>0</v>
      </c>
      <c r="D7" s="9">
        <f t="shared" si="0"/>
        <v>82</v>
      </c>
      <c r="E7" s="9">
        <v>10</v>
      </c>
      <c r="F7" s="9">
        <v>0</v>
      </c>
      <c r="G7" s="9">
        <f t="shared" si="1"/>
        <v>10</v>
      </c>
    </row>
    <row r="8" spans="1:7" x14ac:dyDescent="0.25">
      <c r="A8" s="133" t="s">
        <v>1473</v>
      </c>
      <c r="B8" s="134">
        <v>8</v>
      </c>
      <c r="C8" s="134">
        <v>0</v>
      </c>
      <c r="D8" s="9">
        <f t="shared" si="0"/>
        <v>8</v>
      </c>
      <c r="E8" s="9"/>
      <c r="F8" s="9"/>
      <c r="G8" s="9">
        <f t="shared" si="1"/>
        <v>0</v>
      </c>
    </row>
    <row r="9" spans="1:7" x14ac:dyDescent="0.25">
      <c r="A9" s="133" t="s">
        <v>1474</v>
      </c>
      <c r="B9" s="134">
        <v>126</v>
      </c>
      <c r="C9" s="134">
        <v>8</v>
      </c>
      <c r="D9" s="9">
        <f t="shared" si="0"/>
        <v>134</v>
      </c>
      <c r="E9" s="9"/>
      <c r="F9" s="9"/>
      <c r="G9" s="9">
        <f t="shared" si="1"/>
        <v>0</v>
      </c>
    </row>
    <row r="10" spans="1:7" x14ac:dyDescent="0.25">
      <c r="A10" s="133" t="s">
        <v>1475</v>
      </c>
      <c r="B10" s="134">
        <v>44</v>
      </c>
      <c r="C10" s="134">
        <v>65</v>
      </c>
      <c r="D10" s="9">
        <f t="shared" si="0"/>
        <v>109</v>
      </c>
      <c r="E10" s="9"/>
      <c r="F10" s="9"/>
      <c r="G10" s="9">
        <f t="shared" si="1"/>
        <v>0</v>
      </c>
    </row>
    <row r="11" spans="1:7" x14ac:dyDescent="0.25">
      <c r="A11" s="133" t="s">
        <v>1476</v>
      </c>
      <c r="B11" s="134">
        <v>5</v>
      </c>
      <c r="C11" s="134"/>
      <c r="D11" s="9">
        <f t="shared" si="0"/>
        <v>5</v>
      </c>
      <c r="E11" s="9"/>
      <c r="F11" s="9"/>
      <c r="G11" s="9">
        <f t="shared" si="1"/>
        <v>0</v>
      </c>
    </row>
    <row r="12" spans="1:7" x14ac:dyDescent="0.25">
      <c r="A12" s="133" t="s">
        <v>1477</v>
      </c>
      <c r="B12" s="134"/>
      <c r="C12" s="134"/>
      <c r="D12" s="9">
        <f t="shared" si="0"/>
        <v>0</v>
      </c>
      <c r="E12" s="9"/>
      <c r="F12" s="9"/>
      <c r="G12" s="9">
        <f t="shared" si="1"/>
        <v>0</v>
      </c>
    </row>
    <row r="13" spans="1:7" x14ac:dyDescent="0.25">
      <c r="A13" s="133" t="s">
        <v>1478</v>
      </c>
      <c r="B13" s="134">
        <v>5</v>
      </c>
      <c r="C13" s="134"/>
      <c r="D13" s="9">
        <f t="shared" si="0"/>
        <v>5</v>
      </c>
      <c r="E13" s="9"/>
      <c r="F13" s="9"/>
      <c r="G13" s="9">
        <f t="shared" si="1"/>
        <v>0</v>
      </c>
    </row>
    <row r="14" spans="1:7" x14ac:dyDescent="0.25">
      <c r="A14" s="133" t="s">
        <v>1479</v>
      </c>
      <c r="B14" s="134"/>
      <c r="C14" s="134"/>
      <c r="D14" s="9">
        <f t="shared" si="0"/>
        <v>0</v>
      </c>
      <c r="E14" s="9"/>
      <c r="F14" s="9"/>
      <c r="G14" s="9">
        <f t="shared" si="1"/>
        <v>0</v>
      </c>
    </row>
    <row r="15" spans="1:7" x14ac:dyDescent="0.25">
      <c r="A15" s="133" t="s">
        <v>1480</v>
      </c>
      <c r="B15" s="134"/>
      <c r="C15" s="134"/>
      <c r="D15" s="9">
        <f t="shared" si="0"/>
        <v>0</v>
      </c>
      <c r="E15" s="9"/>
      <c r="F15" s="9"/>
      <c r="G15" s="9">
        <f t="shared" si="1"/>
        <v>0</v>
      </c>
    </row>
    <row r="16" spans="1:7" x14ac:dyDescent="0.25">
      <c r="A16" s="133" t="s">
        <v>1481</v>
      </c>
      <c r="B16" s="134"/>
      <c r="C16" s="134"/>
      <c r="D16" s="9">
        <f t="shared" si="0"/>
        <v>0</v>
      </c>
      <c r="E16" s="9"/>
      <c r="F16" s="9"/>
      <c r="G16" s="9">
        <f t="shared" si="1"/>
        <v>0</v>
      </c>
    </row>
    <row r="17" spans="1:7" x14ac:dyDescent="0.25">
      <c r="A17" s="133" t="s">
        <v>1482</v>
      </c>
      <c r="B17" s="134"/>
      <c r="C17" s="134"/>
      <c r="D17" s="9">
        <f t="shared" si="0"/>
        <v>0</v>
      </c>
      <c r="E17" s="9"/>
      <c r="F17" s="9"/>
      <c r="G17" s="9">
        <f t="shared" si="1"/>
        <v>0</v>
      </c>
    </row>
    <row r="18" spans="1:7" x14ac:dyDescent="0.25">
      <c r="A18" s="133" t="s">
        <v>1483</v>
      </c>
      <c r="B18" s="134"/>
      <c r="C18" s="134"/>
      <c r="D18" s="9">
        <f t="shared" si="0"/>
        <v>0</v>
      </c>
      <c r="E18" s="9"/>
      <c r="F18" s="9"/>
      <c r="G18" s="9">
        <f t="shared" si="1"/>
        <v>0</v>
      </c>
    </row>
    <row r="19" spans="1:7" x14ac:dyDescent="0.25">
      <c r="A19" s="133" t="s">
        <v>1484</v>
      </c>
      <c r="B19" s="134">
        <v>38</v>
      </c>
      <c r="C19" s="134">
        <v>20</v>
      </c>
      <c r="D19" s="9">
        <f t="shared" si="0"/>
        <v>58</v>
      </c>
      <c r="E19" s="9"/>
      <c r="F19" s="9"/>
      <c r="G19" s="9">
        <f t="shared" si="1"/>
        <v>0</v>
      </c>
    </row>
    <row r="20" spans="1:7" x14ac:dyDescent="0.25">
      <c r="A20" s="133" t="s">
        <v>1485</v>
      </c>
      <c r="B20" s="134">
        <v>10</v>
      </c>
      <c r="C20" s="134">
        <v>0</v>
      </c>
      <c r="D20" s="9">
        <f t="shared" si="0"/>
        <v>10</v>
      </c>
      <c r="E20" s="9"/>
      <c r="F20" s="9"/>
      <c r="G20" s="9">
        <f t="shared" si="1"/>
        <v>0</v>
      </c>
    </row>
    <row r="21" spans="1:7" x14ac:dyDescent="0.25">
      <c r="A21" s="133" t="s">
        <v>1486</v>
      </c>
      <c r="B21" s="134">
        <v>1</v>
      </c>
      <c r="C21" s="134">
        <v>0</v>
      </c>
      <c r="D21" s="9">
        <f t="shared" si="0"/>
        <v>1</v>
      </c>
      <c r="E21" s="9"/>
      <c r="F21" s="9"/>
      <c r="G21" s="9">
        <f t="shared" si="1"/>
        <v>0</v>
      </c>
    </row>
    <row r="22" spans="1:7" x14ac:dyDescent="0.25">
      <c r="A22" s="133" t="s">
        <v>1487</v>
      </c>
      <c r="B22" s="134">
        <v>3</v>
      </c>
      <c r="C22" s="134">
        <v>0</v>
      </c>
      <c r="D22" s="9">
        <f t="shared" si="0"/>
        <v>3</v>
      </c>
      <c r="E22" s="9"/>
      <c r="F22" s="9"/>
      <c r="G22" s="9">
        <f t="shared" si="1"/>
        <v>0</v>
      </c>
    </row>
    <row r="23" spans="1:7" x14ac:dyDescent="0.25">
      <c r="A23" s="133" t="s">
        <v>1488</v>
      </c>
      <c r="B23" s="134">
        <v>6</v>
      </c>
      <c r="C23" s="134">
        <v>0</v>
      </c>
      <c r="D23" s="9">
        <f t="shared" si="0"/>
        <v>6</v>
      </c>
      <c r="E23" s="9">
        <v>2</v>
      </c>
      <c r="F23" s="9">
        <v>0</v>
      </c>
      <c r="G23" s="9">
        <f t="shared" si="1"/>
        <v>2</v>
      </c>
    </row>
    <row r="24" spans="1:7" x14ac:dyDescent="0.25">
      <c r="B24" s="1">
        <f t="shared" ref="B24:G24" si="2">SUM(B4:B23)</f>
        <v>487</v>
      </c>
      <c r="C24" s="1">
        <f t="shared" si="2"/>
        <v>116</v>
      </c>
      <c r="D24" s="1">
        <f t="shared" si="2"/>
        <v>603</v>
      </c>
      <c r="E24" s="1">
        <f t="shared" si="2"/>
        <v>22</v>
      </c>
      <c r="F24" s="1">
        <f t="shared" si="2"/>
        <v>6</v>
      </c>
      <c r="G24" s="1">
        <f t="shared" si="2"/>
        <v>28</v>
      </c>
    </row>
  </sheetData>
  <mergeCells count="3">
    <mergeCell ref="E2:G2"/>
    <mergeCell ref="B2:D2"/>
    <mergeCell ref="A1:G1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99B14-8CBC-46E3-9CD1-022750FAB432}">
  <dimension ref="A1:I117"/>
  <sheetViews>
    <sheetView topLeftCell="A10" workbookViewId="0">
      <selection activeCell="G30" sqref="G29:G30"/>
    </sheetView>
  </sheetViews>
  <sheetFormatPr defaultColWidth="37.42578125" defaultRowHeight="15" x14ac:dyDescent="0.25"/>
  <cols>
    <col min="1" max="1" width="17.140625" customWidth="1"/>
    <col min="2" max="2" width="17.7109375" bestFit="1" customWidth="1"/>
    <col min="3" max="3" width="18.7109375" style="1" bestFit="1" customWidth="1"/>
    <col min="4" max="4" width="18" bestFit="1" customWidth="1"/>
    <col min="5" max="5" width="17.7109375" bestFit="1" customWidth="1"/>
    <col min="6" max="6" width="17.7109375" style="1" bestFit="1" customWidth="1"/>
    <col min="7" max="7" width="18.7109375" bestFit="1" customWidth="1"/>
    <col min="8" max="8" width="18" bestFit="1" customWidth="1"/>
    <col min="9" max="9" width="17.7109375" bestFit="1" customWidth="1"/>
  </cols>
  <sheetData>
    <row r="1" spans="1:9" x14ac:dyDescent="0.25">
      <c r="A1" s="10"/>
      <c r="B1" s="238" t="s">
        <v>1326</v>
      </c>
      <c r="C1" s="239"/>
      <c r="D1" s="239"/>
      <c r="E1" s="240"/>
      <c r="F1" s="241" t="s">
        <v>1230</v>
      </c>
      <c r="G1" s="241"/>
      <c r="H1" s="241"/>
      <c r="I1" s="241"/>
    </row>
    <row r="2" spans="1:9" x14ac:dyDescent="0.25">
      <c r="A2" s="25" t="s">
        <v>1529</v>
      </c>
      <c r="B2" s="27" t="s">
        <v>1239</v>
      </c>
      <c r="C2" s="9" t="s">
        <v>1240</v>
      </c>
      <c r="D2" s="9" t="s">
        <v>1241</v>
      </c>
      <c r="E2" s="9" t="s">
        <v>1535</v>
      </c>
      <c r="F2" s="164" t="s">
        <v>1239</v>
      </c>
      <c r="G2" s="9" t="s">
        <v>1240</v>
      </c>
      <c r="H2" s="9" t="s">
        <v>1241</v>
      </c>
      <c r="I2" s="9" t="s">
        <v>1535</v>
      </c>
    </row>
    <row r="3" spans="1:9" x14ac:dyDescent="0.25">
      <c r="A3" s="134" t="s">
        <v>1528</v>
      </c>
      <c r="B3" s="27">
        <v>389</v>
      </c>
      <c r="C3" s="9">
        <v>14</v>
      </c>
      <c r="D3" s="9" t="s">
        <v>1524</v>
      </c>
      <c r="E3" s="9" t="s">
        <v>1525</v>
      </c>
      <c r="F3" s="164">
        <v>113</v>
      </c>
      <c r="G3" s="9">
        <v>7</v>
      </c>
      <c r="H3" s="9" t="s">
        <v>1526</v>
      </c>
      <c r="I3" s="9" t="s">
        <v>1527</v>
      </c>
    </row>
    <row r="4" spans="1:9" x14ac:dyDescent="0.25">
      <c r="A4" s="9" t="s">
        <v>1534</v>
      </c>
      <c r="B4" s="27">
        <v>475</v>
      </c>
      <c r="C4" s="9">
        <v>14</v>
      </c>
      <c r="D4" s="9" t="s">
        <v>1530</v>
      </c>
      <c r="E4" s="9" t="s">
        <v>1531</v>
      </c>
      <c r="F4" s="164">
        <v>105</v>
      </c>
      <c r="G4" s="9">
        <v>5</v>
      </c>
      <c r="H4" s="9" t="s">
        <v>1532</v>
      </c>
      <c r="I4" s="9" t="s">
        <v>1533</v>
      </c>
    </row>
    <row r="5" spans="1:9" x14ac:dyDescent="0.25">
      <c r="A5" s="9" t="s">
        <v>1540</v>
      </c>
      <c r="B5" s="27">
        <v>481</v>
      </c>
      <c r="C5" s="9">
        <v>15</v>
      </c>
      <c r="D5" s="9" t="s">
        <v>1536</v>
      </c>
      <c r="E5" s="9" t="s">
        <v>1537</v>
      </c>
      <c r="F5" s="164">
        <v>99</v>
      </c>
      <c r="G5" s="9">
        <v>2</v>
      </c>
      <c r="H5" s="9" t="s">
        <v>1538</v>
      </c>
      <c r="I5" s="9" t="s">
        <v>1539</v>
      </c>
    </row>
    <row r="6" spans="1:9" x14ac:dyDescent="0.25">
      <c r="A6" s="9" t="s">
        <v>1545</v>
      </c>
      <c r="B6" s="27">
        <v>478</v>
      </c>
      <c r="C6" s="9">
        <v>16</v>
      </c>
      <c r="D6" s="9" t="s">
        <v>1541</v>
      </c>
      <c r="E6" s="9" t="s">
        <v>1542</v>
      </c>
      <c r="F6" s="164">
        <v>88</v>
      </c>
      <c r="G6" s="9">
        <v>2</v>
      </c>
      <c r="H6" s="9" t="s">
        <v>1543</v>
      </c>
      <c r="I6" s="9" t="s">
        <v>1544</v>
      </c>
    </row>
    <row r="7" spans="1:9" x14ac:dyDescent="0.25">
      <c r="A7" s="9"/>
      <c r="B7" s="163"/>
      <c r="C7" s="9"/>
      <c r="D7" s="10"/>
      <c r="E7" s="10"/>
      <c r="F7" s="164"/>
      <c r="G7" s="9"/>
      <c r="H7" s="10"/>
      <c r="I7" s="10"/>
    </row>
    <row r="8" spans="1:9" x14ac:dyDescent="0.25">
      <c r="A8" s="9"/>
      <c r="B8" s="163"/>
      <c r="C8" s="9"/>
      <c r="D8" s="10"/>
      <c r="E8" s="10"/>
      <c r="F8" s="164"/>
      <c r="G8" s="9"/>
      <c r="H8" s="10"/>
      <c r="I8" s="10"/>
    </row>
    <row r="9" spans="1:9" x14ac:dyDescent="0.25">
      <c r="A9" s="9"/>
      <c r="B9" s="163"/>
      <c r="C9" s="9"/>
      <c r="D9" s="10"/>
      <c r="E9" s="10"/>
      <c r="F9" s="164"/>
      <c r="G9" s="9"/>
      <c r="H9" s="10"/>
      <c r="I9" s="10"/>
    </row>
    <row r="10" spans="1:9" x14ac:dyDescent="0.25">
      <c r="A10" s="14" t="s">
        <v>1322</v>
      </c>
      <c r="B10" s="166">
        <f>AVERAGE(B3:B9)</f>
        <v>455.75</v>
      </c>
      <c r="C10" s="14">
        <f>AVERAGE(C3:C9)</f>
        <v>14.75</v>
      </c>
      <c r="D10" s="13"/>
      <c r="E10" s="13"/>
      <c r="F10" s="165">
        <f>AVERAGE(F3:F9)</f>
        <v>101.25</v>
      </c>
      <c r="G10" s="14">
        <f>AVERAGE(G3:G9)</f>
        <v>4</v>
      </c>
      <c r="H10" s="13"/>
      <c r="I10" s="13"/>
    </row>
    <row r="15" spans="1:9" x14ac:dyDescent="0.25">
      <c r="A15" s="10"/>
      <c r="B15" s="242" t="s">
        <v>1231</v>
      </c>
      <c r="C15" s="242"/>
      <c r="D15" s="242" t="s">
        <v>1233</v>
      </c>
      <c r="E15" s="242"/>
    </row>
    <row r="16" spans="1:9" x14ac:dyDescent="0.25">
      <c r="A16" s="10"/>
      <c r="B16" s="14" t="s">
        <v>1573</v>
      </c>
      <c r="C16" s="14" t="s">
        <v>1574</v>
      </c>
      <c r="D16" s="14" t="s">
        <v>1573</v>
      </c>
      <c r="E16" s="14" t="s">
        <v>1574</v>
      </c>
    </row>
    <row r="17" spans="1:9" x14ac:dyDescent="0.25">
      <c r="A17" s="10" t="s">
        <v>1571</v>
      </c>
      <c r="B17" s="11" t="s">
        <v>1575</v>
      </c>
      <c r="C17" s="11" t="s">
        <v>1576</v>
      </c>
      <c r="D17" s="11" t="s">
        <v>1572</v>
      </c>
      <c r="E17" s="11" t="s">
        <v>1577</v>
      </c>
      <c r="G17" s="171"/>
      <c r="H17" s="172"/>
      <c r="I17" s="172"/>
    </row>
    <row r="18" spans="1:9" x14ac:dyDescent="0.25">
      <c r="A18" s="10" t="s">
        <v>1558</v>
      </c>
      <c r="B18" s="11" t="s">
        <v>1578</v>
      </c>
      <c r="C18" s="11" t="s">
        <v>1579</v>
      </c>
      <c r="D18" s="11" t="s">
        <v>1580</v>
      </c>
      <c r="E18" s="11" t="s">
        <v>1564</v>
      </c>
    </row>
    <row r="19" spans="1:9" x14ac:dyDescent="0.25">
      <c r="A19" s="10" t="s">
        <v>1559</v>
      </c>
      <c r="B19" s="11" t="s">
        <v>2</v>
      </c>
      <c r="C19" s="11" t="s">
        <v>1581</v>
      </c>
      <c r="D19" s="11" t="s">
        <v>1582</v>
      </c>
      <c r="E19" s="11" t="s">
        <v>1565</v>
      </c>
    </row>
    <row r="20" spans="1:9" x14ac:dyDescent="0.25">
      <c r="A20" s="10" t="s">
        <v>1560</v>
      </c>
      <c r="B20" s="11" t="s">
        <v>1583</v>
      </c>
      <c r="C20" s="11" t="s">
        <v>1584</v>
      </c>
      <c r="D20" s="11" t="s">
        <v>1585</v>
      </c>
      <c r="E20" s="11" t="s">
        <v>1566</v>
      </c>
    </row>
    <row r="21" spans="1:9" x14ac:dyDescent="0.25">
      <c r="A21" s="10" t="s">
        <v>1561</v>
      </c>
      <c r="B21" s="11" t="s">
        <v>1586</v>
      </c>
      <c r="C21" s="11" t="s">
        <v>1587</v>
      </c>
      <c r="D21" s="11" t="s">
        <v>1588</v>
      </c>
      <c r="E21" s="11" t="s">
        <v>1567</v>
      </c>
    </row>
    <row r="22" spans="1:9" x14ac:dyDescent="0.25">
      <c r="A22" s="10" t="s">
        <v>1562</v>
      </c>
      <c r="B22" s="11" t="s">
        <v>1589</v>
      </c>
      <c r="C22" s="11" t="s">
        <v>1590</v>
      </c>
      <c r="D22" s="11" t="s">
        <v>1591</v>
      </c>
      <c r="E22" s="11" t="s">
        <v>1568</v>
      </c>
    </row>
    <row r="23" spans="1:9" x14ac:dyDescent="0.25">
      <c r="A23" s="10" t="s">
        <v>1563</v>
      </c>
      <c r="B23" s="11" t="s">
        <v>1592</v>
      </c>
      <c r="C23" s="11" t="s">
        <v>1593</v>
      </c>
      <c r="D23" s="11" t="s">
        <v>1594</v>
      </c>
      <c r="E23" s="11" t="s">
        <v>1569</v>
      </c>
    </row>
    <row r="24" spans="1:9" x14ac:dyDescent="0.25">
      <c r="A24" s="10" t="s">
        <v>1546</v>
      </c>
      <c r="B24" s="11" t="s">
        <v>1595</v>
      </c>
      <c r="C24" s="11" t="s">
        <v>1596</v>
      </c>
      <c r="D24" s="11" t="s">
        <v>1597</v>
      </c>
      <c r="E24" s="11" t="s">
        <v>1570</v>
      </c>
    </row>
    <row r="25" spans="1:9" x14ac:dyDescent="0.25">
      <c r="A25" s="10" t="s">
        <v>1547</v>
      </c>
      <c r="B25" s="11" t="s">
        <v>1598</v>
      </c>
      <c r="C25" s="11" t="s">
        <v>1599</v>
      </c>
      <c r="D25" s="11" t="s">
        <v>1600</v>
      </c>
      <c r="E25" s="11" t="s">
        <v>1553</v>
      </c>
    </row>
    <row r="26" spans="1:9" x14ac:dyDescent="0.25">
      <c r="A26" s="10" t="s">
        <v>1548</v>
      </c>
      <c r="B26" s="11" t="s">
        <v>1601</v>
      </c>
      <c r="C26" s="11" t="s">
        <v>1602</v>
      </c>
      <c r="D26" s="11" t="s">
        <v>1603</v>
      </c>
      <c r="E26" s="11" t="s">
        <v>1554</v>
      </c>
    </row>
    <row r="27" spans="1:9" x14ac:dyDescent="0.25">
      <c r="A27" s="10" t="s">
        <v>1549</v>
      </c>
      <c r="B27" s="11" t="s">
        <v>1604</v>
      </c>
      <c r="C27" s="11" t="s">
        <v>1605</v>
      </c>
      <c r="D27" s="11" t="s">
        <v>1606</v>
      </c>
      <c r="E27" s="11" t="s">
        <v>1555</v>
      </c>
    </row>
    <row r="28" spans="1:9" x14ac:dyDescent="0.25">
      <c r="A28" s="10" t="s">
        <v>1550</v>
      </c>
      <c r="B28" s="11" t="s">
        <v>1607</v>
      </c>
      <c r="C28" s="11" t="s">
        <v>1608</v>
      </c>
      <c r="D28" s="11" t="s">
        <v>1609</v>
      </c>
      <c r="E28" s="11" t="s">
        <v>1556</v>
      </c>
    </row>
    <row r="29" spans="1:9" x14ac:dyDescent="0.25">
      <c r="A29" s="10" t="s">
        <v>1551</v>
      </c>
      <c r="B29" s="11" t="s">
        <v>1610</v>
      </c>
      <c r="C29" s="11" t="s">
        <v>1611</v>
      </c>
      <c r="D29" s="11" t="s">
        <v>1612</v>
      </c>
      <c r="E29" s="11" t="s">
        <v>1556</v>
      </c>
      <c r="G29" s="171"/>
      <c r="H29" s="172"/>
      <c r="I29" s="172"/>
    </row>
    <row r="30" spans="1:9" x14ac:dyDescent="0.25">
      <c r="A30" s="10" t="s">
        <v>1552</v>
      </c>
      <c r="B30" s="11" t="s">
        <v>1613</v>
      </c>
      <c r="C30" s="11" t="s">
        <v>1614</v>
      </c>
      <c r="D30" s="11" t="s">
        <v>1615</v>
      </c>
      <c r="E30" s="11" t="s">
        <v>1557</v>
      </c>
    </row>
    <row r="32" spans="1:9" x14ac:dyDescent="0.25">
      <c r="A32" s="10" t="s">
        <v>9</v>
      </c>
      <c r="B32" s="11" t="s">
        <v>1842</v>
      </c>
      <c r="C32" s="9" t="s">
        <v>1327</v>
      </c>
    </row>
    <row r="33" spans="1:3" x14ac:dyDescent="0.25">
      <c r="A33" s="167" t="s">
        <v>1616</v>
      </c>
      <c r="B33" s="168" t="s">
        <v>1617</v>
      </c>
      <c r="C33" s="168" t="s">
        <v>1618</v>
      </c>
    </row>
    <row r="34" spans="1:3" x14ac:dyDescent="0.25">
      <c r="A34" s="169" t="s">
        <v>1619</v>
      </c>
      <c r="B34" s="170" t="s">
        <v>1620</v>
      </c>
      <c r="C34" s="170" t="s">
        <v>1621</v>
      </c>
    </row>
    <row r="35" spans="1:3" x14ac:dyDescent="0.25">
      <c r="A35" s="167" t="s">
        <v>1622</v>
      </c>
      <c r="B35" s="168" t="s">
        <v>1623</v>
      </c>
      <c r="C35" s="168" t="s">
        <v>1624</v>
      </c>
    </row>
    <row r="36" spans="1:3" x14ac:dyDescent="0.25">
      <c r="A36" s="169" t="s">
        <v>1625</v>
      </c>
      <c r="B36" s="170" t="s">
        <v>1626</v>
      </c>
      <c r="C36" s="170" t="s">
        <v>1627</v>
      </c>
    </row>
    <row r="37" spans="1:3" x14ac:dyDescent="0.25">
      <c r="A37" s="167" t="s">
        <v>1628</v>
      </c>
      <c r="B37" s="168" t="s">
        <v>1629</v>
      </c>
      <c r="C37" s="168" t="s">
        <v>1630</v>
      </c>
    </row>
    <row r="38" spans="1:3" x14ac:dyDescent="0.25">
      <c r="A38" s="169" t="s">
        <v>1631</v>
      </c>
      <c r="B38" s="170" t="s">
        <v>1632</v>
      </c>
      <c r="C38" s="170" t="s">
        <v>1633</v>
      </c>
    </row>
    <row r="39" spans="1:3" x14ac:dyDescent="0.25">
      <c r="A39" s="167" t="s">
        <v>1634</v>
      </c>
      <c r="B39" s="168" t="s">
        <v>1635</v>
      </c>
      <c r="C39" s="168" t="s">
        <v>1636</v>
      </c>
    </row>
    <row r="40" spans="1:3" x14ac:dyDescent="0.25">
      <c r="A40" s="169" t="s">
        <v>1637</v>
      </c>
      <c r="B40" s="170" t="s">
        <v>1638</v>
      </c>
      <c r="C40" s="170" t="s">
        <v>1639</v>
      </c>
    </row>
    <row r="41" spans="1:3" x14ac:dyDescent="0.25">
      <c r="A41" s="167" t="s">
        <v>1640</v>
      </c>
      <c r="B41" s="168" t="s">
        <v>1641</v>
      </c>
      <c r="C41" s="168" t="s">
        <v>1642</v>
      </c>
    </row>
    <row r="42" spans="1:3" x14ac:dyDescent="0.25">
      <c r="A42" s="169" t="s">
        <v>1643</v>
      </c>
      <c r="B42" s="170" t="s">
        <v>1644</v>
      </c>
      <c r="C42" s="170" t="s">
        <v>1645</v>
      </c>
    </row>
    <row r="43" spans="1:3" x14ac:dyDescent="0.25">
      <c r="A43" s="167" t="s">
        <v>1646</v>
      </c>
      <c r="B43" s="168" t="s">
        <v>1647</v>
      </c>
      <c r="C43" s="168" t="s">
        <v>1648</v>
      </c>
    </row>
    <row r="44" spans="1:3" x14ac:dyDescent="0.25">
      <c r="A44" s="169" t="s">
        <v>1649</v>
      </c>
      <c r="B44" s="170" t="s">
        <v>1650</v>
      </c>
      <c r="C44" s="170" t="s">
        <v>1651</v>
      </c>
    </row>
    <row r="45" spans="1:3" x14ac:dyDescent="0.25">
      <c r="A45" s="167" t="s">
        <v>1652</v>
      </c>
      <c r="B45" s="168" t="s">
        <v>1653</v>
      </c>
      <c r="C45" s="168" t="s">
        <v>1654</v>
      </c>
    </row>
    <row r="46" spans="1:3" x14ac:dyDescent="0.25">
      <c r="A46" s="169" t="s">
        <v>1655</v>
      </c>
      <c r="B46" s="170" t="s">
        <v>1656</v>
      </c>
      <c r="C46" s="170" t="s">
        <v>1657</v>
      </c>
    </row>
    <row r="47" spans="1:3" x14ac:dyDescent="0.25">
      <c r="A47" s="167" t="s">
        <v>1658</v>
      </c>
      <c r="B47" s="168" t="s">
        <v>1659</v>
      </c>
      <c r="C47" s="168" t="s">
        <v>1660</v>
      </c>
    </row>
    <row r="48" spans="1:3" x14ac:dyDescent="0.25">
      <c r="A48" s="169" t="s">
        <v>1661</v>
      </c>
      <c r="B48" s="170" t="s">
        <v>1662</v>
      </c>
      <c r="C48" s="170" t="s">
        <v>1663</v>
      </c>
    </row>
    <row r="49" spans="1:3" x14ac:dyDescent="0.25">
      <c r="A49" s="167" t="s">
        <v>1664</v>
      </c>
      <c r="B49" s="168" t="s">
        <v>1665</v>
      </c>
      <c r="C49" s="168" t="s">
        <v>1666</v>
      </c>
    </row>
    <row r="50" spans="1:3" x14ac:dyDescent="0.25">
      <c r="A50" s="169" t="s">
        <v>1667</v>
      </c>
      <c r="B50" s="170" t="s">
        <v>1668</v>
      </c>
      <c r="C50" s="170" t="s">
        <v>1669</v>
      </c>
    </row>
    <row r="51" spans="1:3" x14ac:dyDescent="0.25">
      <c r="A51" s="167" t="s">
        <v>1670</v>
      </c>
      <c r="B51" s="168" t="s">
        <v>1671</v>
      </c>
      <c r="C51" s="168" t="s">
        <v>1672</v>
      </c>
    </row>
    <row r="52" spans="1:3" x14ac:dyDescent="0.25">
      <c r="A52" s="169" t="s">
        <v>1673</v>
      </c>
      <c r="B52" s="170" t="s">
        <v>1674</v>
      </c>
      <c r="C52" s="170" t="s">
        <v>1675</v>
      </c>
    </row>
    <row r="53" spans="1:3" x14ac:dyDescent="0.25">
      <c r="A53" s="167" t="s">
        <v>1676</v>
      </c>
      <c r="B53" s="168" t="s">
        <v>1677</v>
      </c>
      <c r="C53" s="168" t="s">
        <v>1678</v>
      </c>
    </row>
    <row r="54" spans="1:3" x14ac:dyDescent="0.25">
      <c r="A54" s="169" t="s">
        <v>1679</v>
      </c>
      <c r="B54" s="170" t="s">
        <v>1680</v>
      </c>
      <c r="C54" s="170" t="s">
        <v>1681</v>
      </c>
    </row>
    <row r="55" spans="1:3" x14ac:dyDescent="0.25">
      <c r="A55" s="167" t="s">
        <v>1682</v>
      </c>
      <c r="B55" s="168" t="s">
        <v>1683</v>
      </c>
      <c r="C55" s="168" t="s">
        <v>1684</v>
      </c>
    </row>
    <row r="56" spans="1:3" x14ac:dyDescent="0.25">
      <c r="A56" s="169" t="s">
        <v>1685</v>
      </c>
      <c r="B56" s="170" t="s">
        <v>1686</v>
      </c>
      <c r="C56" s="170" t="s">
        <v>1687</v>
      </c>
    </row>
    <row r="57" spans="1:3" x14ac:dyDescent="0.25">
      <c r="A57" s="167" t="s">
        <v>1688</v>
      </c>
      <c r="B57" s="168" t="s">
        <v>1689</v>
      </c>
      <c r="C57" s="168" t="s">
        <v>1690</v>
      </c>
    </row>
    <row r="58" spans="1:3" x14ac:dyDescent="0.25">
      <c r="A58" s="169" t="s">
        <v>1691</v>
      </c>
      <c r="B58" s="170" t="s">
        <v>1692</v>
      </c>
      <c r="C58" s="170" t="s">
        <v>1693</v>
      </c>
    </row>
    <row r="59" spans="1:3" x14ac:dyDescent="0.25">
      <c r="A59" s="167" t="s">
        <v>1694</v>
      </c>
      <c r="B59" s="168" t="s">
        <v>1695</v>
      </c>
      <c r="C59" s="168" t="s">
        <v>1696</v>
      </c>
    </row>
    <row r="60" spans="1:3" x14ac:dyDescent="0.25">
      <c r="A60" s="169" t="s">
        <v>1697</v>
      </c>
      <c r="B60" s="170" t="s">
        <v>1698</v>
      </c>
      <c r="C60" s="170" t="s">
        <v>1699</v>
      </c>
    </row>
    <row r="61" spans="1:3" x14ac:dyDescent="0.25">
      <c r="A61" s="167" t="s">
        <v>1700</v>
      </c>
      <c r="B61" s="168" t="s">
        <v>1701</v>
      </c>
      <c r="C61" s="168" t="s">
        <v>1702</v>
      </c>
    </row>
    <row r="62" spans="1:3" x14ac:dyDescent="0.25">
      <c r="A62" s="169" t="s">
        <v>1703</v>
      </c>
      <c r="B62" s="170" t="s">
        <v>1704</v>
      </c>
      <c r="C62" s="170" t="s">
        <v>1705</v>
      </c>
    </row>
    <row r="63" spans="1:3" x14ac:dyDescent="0.25">
      <c r="A63" s="167" t="s">
        <v>1706</v>
      </c>
      <c r="B63" s="168" t="s">
        <v>1707</v>
      </c>
      <c r="C63" s="168" t="s">
        <v>1708</v>
      </c>
    </row>
    <row r="64" spans="1:3" x14ac:dyDescent="0.25">
      <c r="A64" s="169" t="s">
        <v>1709</v>
      </c>
      <c r="B64" s="170" t="s">
        <v>1644</v>
      </c>
      <c r="C64" s="170" t="s">
        <v>1710</v>
      </c>
    </row>
    <row r="65" spans="1:3" x14ac:dyDescent="0.25">
      <c r="A65" s="167" t="s">
        <v>1711</v>
      </c>
      <c r="B65" s="168" t="s">
        <v>1712</v>
      </c>
      <c r="C65" s="168" t="s">
        <v>1713</v>
      </c>
    </row>
    <row r="66" spans="1:3" x14ac:dyDescent="0.25">
      <c r="A66" s="169" t="s">
        <v>1714</v>
      </c>
      <c r="B66" s="170" t="s">
        <v>1715</v>
      </c>
      <c r="C66" s="170" t="s">
        <v>1716</v>
      </c>
    </row>
    <row r="67" spans="1:3" x14ac:dyDescent="0.25">
      <c r="A67" s="167" t="s">
        <v>1717</v>
      </c>
      <c r="B67" s="168" t="s">
        <v>1718</v>
      </c>
      <c r="C67" s="168" t="s">
        <v>1719</v>
      </c>
    </row>
    <row r="68" spans="1:3" x14ac:dyDescent="0.25">
      <c r="A68" s="169" t="s">
        <v>1720</v>
      </c>
      <c r="B68" s="170" t="s">
        <v>1721</v>
      </c>
      <c r="C68" s="170" t="s">
        <v>1722</v>
      </c>
    </row>
    <row r="69" spans="1:3" x14ac:dyDescent="0.25">
      <c r="A69" s="167" t="s">
        <v>1723</v>
      </c>
      <c r="B69" s="168" t="s">
        <v>1724</v>
      </c>
      <c r="C69" s="168" t="s">
        <v>1725</v>
      </c>
    </row>
    <row r="70" spans="1:3" x14ac:dyDescent="0.25">
      <c r="A70" s="169" t="s">
        <v>1726</v>
      </c>
      <c r="B70" s="170" t="s">
        <v>1727</v>
      </c>
      <c r="C70" s="170" t="s">
        <v>1728</v>
      </c>
    </row>
    <row r="71" spans="1:3" x14ac:dyDescent="0.25">
      <c r="A71" s="167" t="s">
        <v>1729</v>
      </c>
      <c r="B71" s="168" t="s">
        <v>1730</v>
      </c>
      <c r="C71" s="168" t="s">
        <v>1731</v>
      </c>
    </row>
    <row r="72" spans="1:3" x14ac:dyDescent="0.25">
      <c r="A72" s="169" t="s">
        <v>1732</v>
      </c>
      <c r="B72" s="170" t="s">
        <v>1733</v>
      </c>
      <c r="C72" s="170" t="s">
        <v>1734</v>
      </c>
    </row>
    <row r="73" spans="1:3" x14ac:dyDescent="0.25">
      <c r="A73" s="167" t="s">
        <v>1735</v>
      </c>
      <c r="B73" s="168" t="s">
        <v>1644</v>
      </c>
      <c r="C73" s="168" t="s">
        <v>1736</v>
      </c>
    </row>
    <row r="74" spans="1:3" x14ac:dyDescent="0.25">
      <c r="A74" s="169" t="s">
        <v>1737</v>
      </c>
      <c r="B74" s="170" t="s">
        <v>1738</v>
      </c>
      <c r="C74" s="170" t="s">
        <v>1739</v>
      </c>
    </row>
    <row r="75" spans="1:3" x14ac:dyDescent="0.25">
      <c r="A75" s="167" t="s">
        <v>1740</v>
      </c>
      <c r="B75" s="168" t="s">
        <v>1741</v>
      </c>
      <c r="C75" s="168" t="s">
        <v>1742</v>
      </c>
    </row>
    <row r="76" spans="1:3" x14ac:dyDescent="0.25">
      <c r="A76" s="169" t="s">
        <v>1743</v>
      </c>
      <c r="B76" s="170" t="s">
        <v>1701</v>
      </c>
      <c r="C76" s="170" t="s">
        <v>1744</v>
      </c>
    </row>
    <row r="77" spans="1:3" x14ac:dyDescent="0.25">
      <c r="A77" s="167" t="s">
        <v>1745</v>
      </c>
      <c r="B77" s="168" t="s">
        <v>1644</v>
      </c>
      <c r="C77" s="168" t="s">
        <v>1746</v>
      </c>
    </row>
    <row r="78" spans="1:3" x14ac:dyDescent="0.25">
      <c r="A78" s="169" t="s">
        <v>1747</v>
      </c>
      <c r="B78" s="170" t="s">
        <v>1748</v>
      </c>
      <c r="C78" s="170" t="s">
        <v>1749</v>
      </c>
    </row>
    <row r="79" spans="1:3" x14ac:dyDescent="0.25">
      <c r="A79" s="167" t="s">
        <v>1750</v>
      </c>
      <c r="B79" s="168" t="s">
        <v>1751</v>
      </c>
      <c r="C79" s="168" t="s">
        <v>1752</v>
      </c>
    </row>
    <row r="80" spans="1:3" x14ac:dyDescent="0.25">
      <c r="A80" s="169" t="s">
        <v>1753</v>
      </c>
      <c r="B80" s="170" t="s">
        <v>1754</v>
      </c>
      <c r="C80" s="170" t="s">
        <v>1755</v>
      </c>
    </row>
    <row r="81" spans="1:3" x14ac:dyDescent="0.25">
      <c r="A81" s="167" t="s">
        <v>1756</v>
      </c>
      <c r="B81" s="168" t="s">
        <v>1757</v>
      </c>
      <c r="C81" s="168" t="s">
        <v>1758</v>
      </c>
    </row>
    <row r="82" spans="1:3" x14ac:dyDescent="0.25">
      <c r="A82" s="169" t="s">
        <v>1759</v>
      </c>
      <c r="B82" s="170" t="s">
        <v>1760</v>
      </c>
      <c r="C82" s="170" t="s">
        <v>1761</v>
      </c>
    </row>
    <row r="83" spans="1:3" x14ac:dyDescent="0.25">
      <c r="A83" s="167" t="s">
        <v>1762</v>
      </c>
      <c r="B83" s="168" t="s">
        <v>1763</v>
      </c>
      <c r="C83" s="168" t="s">
        <v>1764</v>
      </c>
    </row>
    <row r="84" spans="1:3" x14ac:dyDescent="0.25">
      <c r="A84" s="169" t="s">
        <v>1765</v>
      </c>
      <c r="B84" s="170" t="s">
        <v>1766</v>
      </c>
      <c r="C84" s="170" t="s">
        <v>1767</v>
      </c>
    </row>
    <row r="85" spans="1:3" x14ac:dyDescent="0.25">
      <c r="A85" s="167" t="s">
        <v>1768</v>
      </c>
      <c r="B85" s="168" t="s">
        <v>1626</v>
      </c>
      <c r="C85" s="168" t="s">
        <v>1769</v>
      </c>
    </row>
    <row r="86" spans="1:3" x14ac:dyDescent="0.25">
      <c r="A86" s="169" t="s">
        <v>1770</v>
      </c>
      <c r="B86" s="170" t="s">
        <v>1662</v>
      </c>
      <c r="C86" s="170" t="s">
        <v>1771</v>
      </c>
    </row>
    <row r="87" spans="1:3" x14ac:dyDescent="0.25">
      <c r="A87" s="167" t="s">
        <v>1772</v>
      </c>
      <c r="B87" s="168" t="s">
        <v>1773</v>
      </c>
      <c r="C87" s="168" t="s">
        <v>1774</v>
      </c>
    </row>
    <row r="88" spans="1:3" x14ac:dyDescent="0.25">
      <c r="A88" s="169" t="s">
        <v>1775</v>
      </c>
      <c r="B88" s="170" t="s">
        <v>1776</v>
      </c>
      <c r="C88" s="170" t="s">
        <v>1777</v>
      </c>
    </row>
    <row r="89" spans="1:3" x14ac:dyDescent="0.25">
      <c r="A89" s="167" t="s">
        <v>1778</v>
      </c>
      <c r="B89" s="168" t="s">
        <v>1779</v>
      </c>
      <c r="C89" s="168" t="s">
        <v>1780</v>
      </c>
    </row>
    <row r="90" spans="1:3" x14ac:dyDescent="0.25">
      <c r="A90" s="169" t="s">
        <v>1571</v>
      </c>
      <c r="B90" s="170" t="s">
        <v>1781</v>
      </c>
      <c r="C90" s="170" t="s">
        <v>1782</v>
      </c>
    </row>
    <row r="91" spans="1:3" x14ac:dyDescent="0.25">
      <c r="A91" s="167" t="s">
        <v>1558</v>
      </c>
      <c r="B91" s="168" t="s">
        <v>1783</v>
      </c>
      <c r="C91" s="168" t="s">
        <v>1784</v>
      </c>
    </row>
    <row r="92" spans="1:3" x14ac:dyDescent="0.25">
      <c r="A92" s="169" t="s">
        <v>1559</v>
      </c>
      <c r="B92" s="170" t="s">
        <v>1785</v>
      </c>
      <c r="C92" s="170" t="s">
        <v>1786</v>
      </c>
    </row>
    <row r="93" spans="1:3" x14ac:dyDescent="0.25">
      <c r="A93" s="167" t="s">
        <v>1560</v>
      </c>
      <c r="B93" s="168" t="s">
        <v>1787</v>
      </c>
      <c r="C93" s="168" t="s">
        <v>1788</v>
      </c>
    </row>
    <row r="94" spans="1:3" x14ac:dyDescent="0.25">
      <c r="A94" s="169" t="s">
        <v>1561</v>
      </c>
      <c r="B94" s="170" t="s">
        <v>1721</v>
      </c>
      <c r="C94" s="170" t="s">
        <v>1789</v>
      </c>
    </row>
    <row r="95" spans="1:3" x14ac:dyDescent="0.25">
      <c r="A95" s="167" t="s">
        <v>1562</v>
      </c>
      <c r="B95" s="168" t="s">
        <v>1785</v>
      </c>
      <c r="C95" s="168" t="s">
        <v>1790</v>
      </c>
    </row>
    <row r="96" spans="1:3" x14ac:dyDescent="0.25">
      <c r="A96" s="169" t="s">
        <v>1563</v>
      </c>
      <c r="B96" s="170" t="s">
        <v>1721</v>
      </c>
      <c r="C96" s="170" t="s">
        <v>1791</v>
      </c>
    </row>
    <row r="97" spans="1:3" x14ac:dyDescent="0.25">
      <c r="A97" s="167" t="s">
        <v>1546</v>
      </c>
      <c r="B97" s="168" t="s">
        <v>1698</v>
      </c>
      <c r="C97" s="168" t="s">
        <v>1792</v>
      </c>
    </row>
    <row r="98" spans="1:3" x14ac:dyDescent="0.25">
      <c r="A98" s="169" t="s">
        <v>1547</v>
      </c>
      <c r="B98" s="170" t="s">
        <v>1793</v>
      </c>
      <c r="C98" s="170" t="s">
        <v>1794</v>
      </c>
    </row>
    <row r="99" spans="1:3" x14ac:dyDescent="0.25">
      <c r="A99" s="167" t="s">
        <v>1548</v>
      </c>
      <c r="B99" s="168" t="s">
        <v>1795</v>
      </c>
      <c r="C99" s="168" t="s">
        <v>1796</v>
      </c>
    </row>
    <row r="100" spans="1:3" x14ac:dyDescent="0.25">
      <c r="A100" s="169" t="s">
        <v>1549</v>
      </c>
      <c r="B100" s="170" t="s">
        <v>1797</v>
      </c>
      <c r="C100" s="170" t="s">
        <v>1798</v>
      </c>
    </row>
    <row r="101" spans="1:3" x14ac:dyDescent="0.25">
      <c r="A101" s="167" t="s">
        <v>1550</v>
      </c>
      <c r="B101" s="168" t="s">
        <v>1799</v>
      </c>
      <c r="C101" s="168" t="s">
        <v>1800</v>
      </c>
    </row>
    <row r="102" spans="1:3" x14ac:dyDescent="0.25">
      <c r="A102" s="169" t="s">
        <v>1551</v>
      </c>
      <c r="B102" s="170" t="s">
        <v>1801</v>
      </c>
      <c r="C102" s="170" t="s">
        <v>1802</v>
      </c>
    </row>
    <row r="103" spans="1:3" x14ac:dyDescent="0.25">
      <c r="A103" s="167" t="s">
        <v>1552</v>
      </c>
      <c r="B103" s="168" t="s">
        <v>1803</v>
      </c>
      <c r="C103" s="168" t="s">
        <v>1804</v>
      </c>
    </row>
    <row r="104" spans="1:3" x14ac:dyDescent="0.25">
      <c r="A104" s="169" t="s">
        <v>1805</v>
      </c>
      <c r="B104" s="170" t="s">
        <v>1806</v>
      </c>
      <c r="C104" s="170" t="s">
        <v>1807</v>
      </c>
    </row>
    <row r="105" spans="1:3" x14ac:dyDescent="0.25">
      <c r="A105" s="167" t="s">
        <v>1808</v>
      </c>
      <c r="B105" s="168" t="s">
        <v>1680</v>
      </c>
      <c r="C105" s="168" t="s">
        <v>1809</v>
      </c>
    </row>
    <row r="106" spans="1:3" x14ac:dyDescent="0.25">
      <c r="A106" s="169" t="s">
        <v>1810</v>
      </c>
      <c r="B106" s="170" t="s">
        <v>1811</v>
      </c>
      <c r="C106" s="170" t="s">
        <v>1812</v>
      </c>
    </row>
    <row r="107" spans="1:3" x14ac:dyDescent="0.25">
      <c r="A107" s="167" t="s">
        <v>1813</v>
      </c>
      <c r="B107" s="168" t="s">
        <v>1814</v>
      </c>
      <c r="C107" s="168" t="s">
        <v>1815</v>
      </c>
    </row>
    <row r="108" spans="1:3" x14ac:dyDescent="0.25">
      <c r="A108" s="169" t="s">
        <v>1816</v>
      </c>
      <c r="B108" s="170" t="s">
        <v>1817</v>
      </c>
      <c r="C108" s="170" t="s">
        <v>1818</v>
      </c>
    </row>
    <row r="109" spans="1:3" x14ac:dyDescent="0.25">
      <c r="A109" s="167" t="s">
        <v>1819</v>
      </c>
      <c r="B109" s="168" t="s">
        <v>1820</v>
      </c>
      <c r="C109" s="168" t="s">
        <v>1821</v>
      </c>
    </row>
    <row r="110" spans="1:3" x14ac:dyDescent="0.25">
      <c r="A110" s="169" t="s">
        <v>1822</v>
      </c>
      <c r="B110" s="170" t="s">
        <v>1665</v>
      </c>
      <c r="C110" s="170" t="s">
        <v>1823</v>
      </c>
    </row>
    <row r="111" spans="1:3" x14ac:dyDescent="0.25">
      <c r="A111" s="167" t="s">
        <v>1824</v>
      </c>
      <c r="B111" s="168" t="s">
        <v>1638</v>
      </c>
      <c r="C111" s="168" t="s">
        <v>1825</v>
      </c>
    </row>
    <row r="112" spans="1:3" x14ac:dyDescent="0.25">
      <c r="A112" s="169" t="s">
        <v>1826</v>
      </c>
      <c r="B112" s="170" t="s">
        <v>1827</v>
      </c>
      <c r="C112" s="170" t="s">
        <v>1828</v>
      </c>
    </row>
    <row r="113" spans="1:3" x14ac:dyDescent="0.25">
      <c r="A113" s="167" t="s">
        <v>1829</v>
      </c>
      <c r="B113" s="168" t="s">
        <v>1830</v>
      </c>
      <c r="C113" s="168" t="s">
        <v>1831</v>
      </c>
    </row>
    <row r="114" spans="1:3" x14ac:dyDescent="0.25">
      <c r="A114" s="169" t="s">
        <v>1832</v>
      </c>
      <c r="B114" s="170" t="s">
        <v>1748</v>
      </c>
      <c r="C114" s="170" t="s">
        <v>1833</v>
      </c>
    </row>
    <row r="115" spans="1:3" x14ac:dyDescent="0.25">
      <c r="A115" s="167" t="s">
        <v>1834</v>
      </c>
      <c r="B115" s="168" t="s">
        <v>1835</v>
      </c>
      <c r="C115" s="168" t="s">
        <v>1836</v>
      </c>
    </row>
    <row r="116" spans="1:3" x14ac:dyDescent="0.25">
      <c r="A116" s="169" t="s">
        <v>1837</v>
      </c>
      <c r="B116" s="170" t="s">
        <v>1773</v>
      </c>
      <c r="C116" s="170" t="s">
        <v>1838</v>
      </c>
    </row>
    <row r="117" spans="1:3" x14ac:dyDescent="0.25">
      <c r="A117" s="167" t="s">
        <v>1839</v>
      </c>
      <c r="B117" s="168" t="s">
        <v>1840</v>
      </c>
      <c r="C117" s="168" t="s">
        <v>1841</v>
      </c>
    </row>
  </sheetData>
  <mergeCells count="4">
    <mergeCell ref="B1:E1"/>
    <mergeCell ref="F1:I1"/>
    <mergeCell ref="B15:C15"/>
    <mergeCell ref="D15:E1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A0AC9-0234-4DA5-99EF-FE0840440010}">
  <dimension ref="A1:AI45"/>
  <sheetViews>
    <sheetView topLeftCell="A3" zoomScale="90" zoomScaleNormal="90" workbookViewId="0">
      <selection activeCell="B18" sqref="B18"/>
    </sheetView>
  </sheetViews>
  <sheetFormatPr defaultRowHeight="15" x14ac:dyDescent="0.25"/>
  <cols>
    <col min="1" max="1" width="14.42578125" customWidth="1"/>
    <col min="2" max="2" width="19.5703125" bestFit="1" customWidth="1"/>
    <col min="3" max="3" width="16.140625" bestFit="1" customWidth="1"/>
    <col min="4" max="4" width="9" customWidth="1"/>
    <col min="5" max="5" width="11.42578125" customWidth="1"/>
    <col min="7" max="7" width="8.140625" customWidth="1"/>
    <col min="9" max="9" width="28.42578125" customWidth="1"/>
    <col min="11" max="11" width="15.85546875" bestFit="1" customWidth="1"/>
    <col min="12" max="12" width="21.42578125" bestFit="1" customWidth="1"/>
    <col min="13" max="13" width="14.140625" customWidth="1"/>
    <col min="14" max="14" width="14.7109375" customWidth="1"/>
    <col min="15" max="15" width="14.42578125" customWidth="1"/>
    <col min="16" max="16" width="17.28515625" bestFit="1" customWidth="1"/>
    <col min="17" max="20" width="14.28515625" style="1" customWidth="1"/>
    <col min="21" max="35" width="14.28515625" customWidth="1"/>
  </cols>
  <sheetData>
    <row r="1" spans="1:35" ht="15.75" thickBot="1" x14ac:dyDescent="0.3"/>
    <row r="2" spans="1:35" ht="18.75" x14ac:dyDescent="0.25">
      <c r="A2" s="190"/>
      <c r="B2" s="191"/>
      <c r="C2" s="191"/>
      <c r="D2" s="191"/>
      <c r="E2" s="191"/>
      <c r="F2" s="191"/>
      <c r="G2" s="191"/>
      <c r="H2" s="191"/>
      <c r="I2" s="192"/>
      <c r="K2" s="193"/>
      <c r="L2" s="194"/>
      <c r="M2" s="194"/>
      <c r="N2" s="194"/>
      <c r="O2" s="194"/>
      <c r="P2" s="194"/>
      <c r="Q2" s="194"/>
      <c r="R2" s="194"/>
      <c r="S2" s="194"/>
      <c r="T2" s="194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</row>
    <row r="3" spans="1:35" ht="15.75" thickBot="1" x14ac:dyDescent="0.3"/>
    <row r="4" spans="1:35" ht="26.25" x14ac:dyDescent="0.25">
      <c r="A4" s="190" t="s">
        <v>1372</v>
      </c>
      <c r="B4" s="191"/>
      <c r="C4" s="191"/>
      <c r="D4" s="191"/>
      <c r="E4" s="191"/>
      <c r="F4" s="191"/>
      <c r="G4" s="191"/>
      <c r="H4" s="191"/>
      <c r="I4" s="192"/>
      <c r="K4" s="195" t="s">
        <v>1373</v>
      </c>
      <c r="L4" s="196"/>
      <c r="M4" s="196"/>
      <c r="N4" s="196"/>
      <c r="O4" s="196"/>
      <c r="P4" s="196"/>
      <c r="Q4" s="196"/>
      <c r="R4" s="196"/>
      <c r="S4" s="196"/>
      <c r="T4" s="197"/>
      <c r="U4" s="198" t="s">
        <v>1374</v>
      </c>
      <c r="V4" s="189"/>
      <c r="W4" s="189"/>
      <c r="X4" s="49">
        <v>0.03</v>
      </c>
      <c r="Y4" s="189" t="s">
        <v>1375</v>
      </c>
      <c r="Z4" s="189"/>
      <c r="AA4" s="189"/>
      <c r="AB4" s="49">
        <v>0.1</v>
      </c>
      <c r="AC4" s="50"/>
      <c r="AD4" s="48"/>
      <c r="AE4" s="48"/>
      <c r="AF4" s="49"/>
      <c r="AG4" s="49"/>
      <c r="AH4" s="49"/>
      <c r="AI4" s="49"/>
    </row>
    <row r="5" spans="1:35" ht="18.75" x14ac:dyDescent="0.25">
      <c r="A5" s="51"/>
      <c r="B5" s="52" t="s">
        <v>1376</v>
      </c>
      <c r="C5" s="52" t="s">
        <v>1377</v>
      </c>
      <c r="D5" s="52" t="s">
        <v>1378</v>
      </c>
      <c r="E5" s="52" t="s">
        <v>1379</v>
      </c>
      <c r="F5" s="52" t="s">
        <v>1380</v>
      </c>
      <c r="G5" s="52" t="s">
        <v>1381</v>
      </c>
      <c r="H5" s="204" t="s">
        <v>1382</v>
      </c>
      <c r="I5" s="205"/>
      <c r="K5" s="206" t="s">
        <v>1383</v>
      </c>
      <c r="L5" s="206"/>
      <c r="M5" s="206" t="s">
        <v>1384</v>
      </c>
      <c r="N5" s="206"/>
      <c r="O5" s="206"/>
      <c r="P5" s="206"/>
      <c r="Q5" s="206"/>
      <c r="R5" s="206"/>
      <c r="S5" s="206"/>
      <c r="T5" s="206"/>
      <c r="U5" s="207" t="s">
        <v>1385</v>
      </c>
      <c r="V5" s="208"/>
      <c r="W5" s="208"/>
      <c r="X5" s="208"/>
      <c r="Y5" s="208"/>
      <c r="Z5" s="53"/>
      <c r="AA5" s="53"/>
      <c r="AB5" s="53"/>
      <c r="AC5" s="53"/>
      <c r="AD5" s="53"/>
      <c r="AE5" s="53"/>
      <c r="AF5" s="53"/>
      <c r="AG5" s="53"/>
      <c r="AH5" s="53"/>
      <c r="AI5" s="53"/>
    </row>
    <row r="6" spans="1:35" ht="47.25" x14ac:dyDescent="0.25">
      <c r="A6" s="54" t="s">
        <v>1386</v>
      </c>
      <c r="B6" s="55">
        <v>40</v>
      </c>
      <c r="C6" s="55">
        <f>B6*1.1</f>
        <v>44</v>
      </c>
      <c r="D6" s="55">
        <f>C6*1.1</f>
        <v>48.400000000000006</v>
      </c>
      <c r="E6" s="55">
        <f>D6*1.1</f>
        <v>53.240000000000009</v>
      </c>
      <c r="F6" s="55">
        <f>E6*1.1</f>
        <v>58.564000000000014</v>
      </c>
      <c r="G6" s="55">
        <f>F6*1.1</f>
        <v>64.420400000000015</v>
      </c>
      <c r="H6" s="199" t="s">
        <v>1387</v>
      </c>
      <c r="I6" s="200"/>
      <c r="K6" s="115" t="s">
        <v>1388</v>
      </c>
      <c r="L6" s="115" t="s">
        <v>1462</v>
      </c>
      <c r="M6" s="56" t="s">
        <v>1390</v>
      </c>
      <c r="N6" s="56" t="s">
        <v>1391</v>
      </c>
      <c r="O6" s="56" t="s">
        <v>1392</v>
      </c>
      <c r="P6" s="56" t="s">
        <v>1393</v>
      </c>
      <c r="Q6" s="56" t="s">
        <v>1394</v>
      </c>
      <c r="R6" s="56" t="s">
        <v>1395</v>
      </c>
      <c r="S6" s="56" t="s">
        <v>1396</v>
      </c>
      <c r="T6" s="56" t="s">
        <v>1397</v>
      </c>
      <c r="U6" s="57" t="s">
        <v>1398</v>
      </c>
      <c r="V6" s="57" t="s">
        <v>1399</v>
      </c>
      <c r="W6" s="58" t="s">
        <v>1400</v>
      </c>
      <c r="X6" s="59" t="s">
        <v>1401</v>
      </c>
      <c r="Y6" s="60" t="s">
        <v>1402</v>
      </c>
      <c r="Z6" s="61" t="s">
        <v>1403</v>
      </c>
      <c r="AA6" s="60" t="s">
        <v>1404</v>
      </c>
      <c r="AB6" s="61" t="s">
        <v>1405</v>
      </c>
      <c r="AC6" s="60" t="s">
        <v>1406</v>
      </c>
      <c r="AD6" s="61" t="s">
        <v>1407</v>
      </c>
      <c r="AE6" s="60" t="s">
        <v>1408</v>
      </c>
      <c r="AF6" s="61" t="s">
        <v>1409</v>
      </c>
      <c r="AG6" s="60" t="s">
        <v>1410</v>
      </c>
      <c r="AH6" s="61" t="s">
        <v>1411</v>
      </c>
      <c r="AI6" s="60" t="s">
        <v>1412</v>
      </c>
    </row>
    <row r="7" spans="1:35" ht="15.75" thickBot="1" x14ac:dyDescent="0.3">
      <c r="A7" s="62" t="s">
        <v>1413</v>
      </c>
      <c r="B7" s="63"/>
      <c r="C7" s="63"/>
      <c r="D7" s="63"/>
      <c r="E7" s="63"/>
      <c r="F7" s="63"/>
      <c r="G7" s="63"/>
      <c r="H7" s="199" t="s">
        <v>1387</v>
      </c>
      <c r="I7" s="200"/>
      <c r="K7" s="97" t="s">
        <v>1443</v>
      </c>
      <c r="L7" s="64">
        <v>0</v>
      </c>
      <c r="M7" s="201" t="s">
        <v>1414</v>
      </c>
      <c r="N7" s="201" t="s">
        <v>1415</v>
      </c>
      <c r="O7" s="201" t="s">
        <v>1415</v>
      </c>
      <c r="P7" s="201" t="s">
        <v>1415</v>
      </c>
      <c r="Q7" s="84">
        <v>0</v>
      </c>
      <c r="R7" s="84">
        <v>0</v>
      </c>
      <c r="S7" s="84">
        <v>0</v>
      </c>
      <c r="T7" s="84">
        <v>0</v>
      </c>
      <c r="U7" s="64">
        <f>Q7</f>
        <v>0</v>
      </c>
      <c r="V7" s="64">
        <f t="shared" ref="V7:V13" si="0">R7+S7+T7</f>
        <v>0</v>
      </c>
      <c r="W7" s="65">
        <f>(L7*0.05)*U7</f>
        <v>0</v>
      </c>
      <c r="X7" s="65">
        <f>L7*V7</f>
        <v>0</v>
      </c>
      <c r="Y7" s="65">
        <f t="shared" ref="Y7:Y13" si="1">X7+W7</f>
        <v>0</v>
      </c>
      <c r="Z7" s="66">
        <f>L7+(L7*$AB$4)</f>
        <v>0</v>
      </c>
      <c r="AA7" s="65">
        <f t="shared" ref="AA7:AA13" si="2">((Z7*$X$4)*$U7)+(Z7*$V7)</f>
        <v>0</v>
      </c>
      <c r="AB7" s="66">
        <f t="shared" ref="AB7:AB13" si="3">Z7+(Z7*$AB$4)</f>
        <v>0</v>
      </c>
      <c r="AC7" s="65">
        <f t="shared" ref="AC7:AC13" si="4">((AB7*$X$4)*$U7)+(AB7*$V7)</f>
        <v>0</v>
      </c>
      <c r="AD7" s="66">
        <f t="shared" ref="AD7:AD13" si="5">AB7+(AB7*$AB$4)</f>
        <v>0</v>
      </c>
      <c r="AE7" s="65">
        <f t="shared" ref="AE7:AE13" si="6">((AD7*$X$4)*$U7)+(AD7*$V7)</f>
        <v>0</v>
      </c>
      <c r="AF7" s="66">
        <f t="shared" ref="AF7:AF13" si="7">AD7+(AD7*$AB$4)</f>
        <v>0</v>
      </c>
      <c r="AG7" s="65">
        <f t="shared" ref="AG7:AG13" si="8">((AF7*$X$4)*$U7)+(AF7*$V7)</f>
        <v>0</v>
      </c>
      <c r="AH7" s="66">
        <f t="shared" ref="AH7:AH13" si="9">AF7+(AF7*$AB$4)</f>
        <v>0</v>
      </c>
      <c r="AI7" s="65">
        <f t="shared" ref="AI7:AI13" si="10">((AH7*$X$4)*$U7)+(AH7*$V7)</f>
        <v>0</v>
      </c>
    </row>
    <row r="8" spans="1:35" ht="15.75" thickBot="1" x14ac:dyDescent="0.3">
      <c r="A8" s="62"/>
      <c r="B8" s="63"/>
      <c r="C8" s="63"/>
      <c r="D8" s="63"/>
      <c r="E8" s="63"/>
      <c r="F8" s="63"/>
      <c r="G8" s="63"/>
      <c r="H8" s="100"/>
      <c r="I8" s="101"/>
      <c r="K8" s="97" t="s">
        <v>1361</v>
      </c>
      <c r="L8" s="64">
        <v>13</v>
      </c>
      <c r="M8" s="202"/>
      <c r="N8" s="202"/>
      <c r="O8" s="202"/>
      <c r="P8" s="202"/>
      <c r="Q8" s="85">
        <v>14</v>
      </c>
      <c r="R8" s="85">
        <v>4</v>
      </c>
      <c r="S8" s="85">
        <v>1</v>
      </c>
      <c r="T8" s="85">
        <v>0</v>
      </c>
      <c r="U8" s="64">
        <f>Q8</f>
        <v>14</v>
      </c>
      <c r="V8" s="64">
        <f t="shared" si="0"/>
        <v>5</v>
      </c>
      <c r="W8" s="65">
        <f>(L8*0.05)*U8</f>
        <v>9.1</v>
      </c>
      <c r="X8" s="65">
        <f>L8*V8</f>
        <v>65</v>
      </c>
      <c r="Y8" s="65">
        <f t="shared" si="1"/>
        <v>74.099999999999994</v>
      </c>
      <c r="Z8" s="66">
        <f>L8+(L8*$AB$4)</f>
        <v>14.3</v>
      </c>
      <c r="AA8" s="65">
        <f t="shared" si="2"/>
        <v>77.506</v>
      </c>
      <c r="AB8" s="66">
        <f t="shared" si="3"/>
        <v>15.73</v>
      </c>
      <c r="AC8" s="65">
        <f t="shared" si="4"/>
        <v>85.256600000000006</v>
      </c>
      <c r="AD8" s="66">
        <f t="shared" si="5"/>
        <v>17.303000000000001</v>
      </c>
      <c r="AE8" s="65">
        <f t="shared" si="6"/>
        <v>93.782260000000008</v>
      </c>
      <c r="AF8" s="66">
        <f t="shared" si="7"/>
        <v>19.033300000000001</v>
      </c>
      <c r="AG8" s="65">
        <f t="shared" si="8"/>
        <v>103.16048600000001</v>
      </c>
      <c r="AH8" s="66">
        <f t="shared" si="9"/>
        <v>20.936630000000001</v>
      </c>
      <c r="AI8" s="65">
        <f t="shared" si="10"/>
        <v>113.47653460000001</v>
      </c>
    </row>
    <row r="9" spans="1:35" ht="19.5" thickBot="1" x14ac:dyDescent="0.3">
      <c r="A9" s="62"/>
      <c r="B9" s="67">
        <f t="shared" ref="B9:G9" si="11">SUM(B6:B7)</f>
        <v>40</v>
      </c>
      <c r="C9" s="67">
        <f t="shared" si="11"/>
        <v>44</v>
      </c>
      <c r="D9" s="67">
        <f t="shared" si="11"/>
        <v>48.400000000000006</v>
      </c>
      <c r="E9" s="67">
        <f t="shared" si="11"/>
        <v>53.240000000000009</v>
      </c>
      <c r="F9" s="67">
        <f t="shared" si="11"/>
        <v>58.564000000000014</v>
      </c>
      <c r="G9" s="68">
        <f t="shared" si="11"/>
        <v>64.420400000000015</v>
      </c>
      <c r="H9" s="209"/>
      <c r="I9" s="210"/>
      <c r="K9" s="97" t="s">
        <v>1319</v>
      </c>
      <c r="L9" s="64">
        <v>20</v>
      </c>
      <c r="M9" s="202"/>
      <c r="N9" s="202"/>
      <c r="O9" s="202"/>
      <c r="P9" s="202"/>
      <c r="Q9" s="85">
        <v>14</v>
      </c>
      <c r="R9" s="85">
        <v>4</v>
      </c>
      <c r="S9" s="85">
        <v>1</v>
      </c>
      <c r="T9" s="85">
        <v>0</v>
      </c>
      <c r="U9" s="64">
        <f>Q9</f>
        <v>14</v>
      </c>
      <c r="V9" s="64">
        <f t="shared" si="0"/>
        <v>5</v>
      </c>
      <c r="W9" s="65">
        <f>(L9*0.05)*U9</f>
        <v>14</v>
      </c>
      <c r="X9" s="65">
        <f>L9*V9</f>
        <v>100</v>
      </c>
      <c r="Y9" s="65">
        <f t="shared" si="1"/>
        <v>114</v>
      </c>
      <c r="Z9" s="66">
        <f>L9+(L9*$AB$4)</f>
        <v>22</v>
      </c>
      <c r="AA9" s="65">
        <f t="shared" si="2"/>
        <v>119.24</v>
      </c>
      <c r="AB9" s="66">
        <f t="shared" si="3"/>
        <v>24.2</v>
      </c>
      <c r="AC9" s="65">
        <f t="shared" si="4"/>
        <v>131.16399999999999</v>
      </c>
      <c r="AD9" s="66">
        <f t="shared" si="5"/>
        <v>26.619999999999997</v>
      </c>
      <c r="AE9" s="65">
        <f t="shared" si="6"/>
        <v>144.28039999999999</v>
      </c>
      <c r="AF9" s="66">
        <f t="shared" si="7"/>
        <v>29.281999999999996</v>
      </c>
      <c r="AG9" s="65">
        <f t="shared" si="8"/>
        <v>158.70843999999997</v>
      </c>
      <c r="AH9" s="66">
        <f t="shared" si="9"/>
        <v>32.210199999999993</v>
      </c>
      <c r="AI9" s="65">
        <f t="shared" si="10"/>
        <v>174.57928399999994</v>
      </c>
    </row>
    <row r="10" spans="1:35" ht="15.75" thickBot="1" x14ac:dyDescent="0.3">
      <c r="A10" s="190" t="s">
        <v>1416</v>
      </c>
      <c r="B10" s="211"/>
      <c r="C10" s="211"/>
      <c r="D10" s="211"/>
      <c r="E10" s="211"/>
      <c r="F10" s="211"/>
      <c r="G10" s="211"/>
      <c r="H10" s="191"/>
      <c r="I10" s="192"/>
      <c r="K10" s="97" t="s">
        <v>1364</v>
      </c>
      <c r="L10" s="64">
        <v>7</v>
      </c>
      <c r="M10" s="202"/>
      <c r="N10" s="202"/>
      <c r="O10" s="202"/>
      <c r="P10" s="202"/>
      <c r="Q10" s="85">
        <v>14</v>
      </c>
      <c r="R10" s="85">
        <v>4</v>
      </c>
      <c r="S10" s="85">
        <v>1</v>
      </c>
      <c r="T10" s="85">
        <v>0</v>
      </c>
      <c r="U10" s="64">
        <f>Q10</f>
        <v>14</v>
      </c>
      <c r="V10" s="64">
        <f t="shared" si="0"/>
        <v>5</v>
      </c>
      <c r="W10" s="65">
        <f t="shared" ref="W10:W13" si="12">(L10*0.05)*U10</f>
        <v>4.9000000000000004</v>
      </c>
      <c r="X10" s="65">
        <f t="shared" ref="X10:X13" si="13">L10*V10</f>
        <v>35</v>
      </c>
      <c r="Y10" s="65">
        <f t="shared" si="1"/>
        <v>39.9</v>
      </c>
      <c r="Z10" s="66">
        <f t="shared" ref="Z10:Z13" si="14">L10+(L10*$AB$4)</f>
        <v>7.7</v>
      </c>
      <c r="AA10" s="65">
        <f t="shared" si="2"/>
        <v>41.734000000000002</v>
      </c>
      <c r="AB10" s="66">
        <f t="shared" si="3"/>
        <v>8.4700000000000006</v>
      </c>
      <c r="AC10" s="65">
        <f t="shared" si="4"/>
        <v>45.907400000000003</v>
      </c>
      <c r="AD10" s="66">
        <f t="shared" si="5"/>
        <v>9.3170000000000002</v>
      </c>
      <c r="AE10" s="65">
        <f t="shared" si="6"/>
        <v>50.498139999999999</v>
      </c>
      <c r="AF10" s="66">
        <f t="shared" si="7"/>
        <v>10.248699999999999</v>
      </c>
      <c r="AG10" s="65">
        <f t="shared" si="8"/>
        <v>55.547953999999997</v>
      </c>
      <c r="AH10" s="66">
        <f t="shared" si="9"/>
        <v>11.273569999999999</v>
      </c>
      <c r="AI10" s="65">
        <f t="shared" si="10"/>
        <v>61.102749399999993</v>
      </c>
    </row>
    <row r="11" spans="1:35" ht="15.75" thickBot="1" x14ac:dyDescent="0.3">
      <c r="A11" s="51"/>
      <c r="B11" s="69" t="s">
        <v>1376</v>
      </c>
      <c r="C11" s="69" t="s">
        <v>1377</v>
      </c>
      <c r="D11" s="69" t="s">
        <v>1378</v>
      </c>
      <c r="E11" s="69" t="s">
        <v>1379</v>
      </c>
      <c r="F11" s="69" t="s">
        <v>1380</v>
      </c>
      <c r="G11" s="69" t="s">
        <v>1381</v>
      </c>
      <c r="H11" s="204" t="s">
        <v>1382</v>
      </c>
      <c r="I11" s="205"/>
      <c r="K11" s="97"/>
      <c r="L11" s="64"/>
      <c r="M11" s="202"/>
      <c r="N11" s="202"/>
      <c r="O11" s="202"/>
      <c r="P11" s="202"/>
      <c r="Q11" s="85">
        <v>0</v>
      </c>
      <c r="R11" s="85">
        <v>0</v>
      </c>
      <c r="S11" s="85">
        <v>0</v>
      </c>
      <c r="T11" s="85">
        <v>0</v>
      </c>
      <c r="U11" s="64">
        <f>Q11</f>
        <v>0</v>
      </c>
      <c r="V11" s="64">
        <f t="shared" si="0"/>
        <v>0</v>
      </c>
      <c r="W11" s="65">
        <f t="shared" si="12"/>
        <v>0</v>
      </c>
      <c r="X11" s="65">
        <f t="shared" si="13"/>
        <v>0</v>
      </c>
      <c r="Y11" s="65">
        <f t="shared" si="1"/>
        <v>0</v>
      </c>
      <c r="Z11" s="66">
        <f t="shared" si="14"/>
        <v>0</v>
      </c>
      <c r="AA11" s="65">
        <f t="shared" si="2"/>
        <v>0</v>
      </c>
      <c r="AB11" s="66">
        <f t="shared" si="3"/>
        <v>0</v>
      </c>
      <c r="AC11" s="65">
        <f t="shared" si="4"/>
        <v>0</v>
      </c>
      <c r="AD11" s="66">
        <f t="shared" si="5"/>
        <v>0</v>
      </c>
      <c r="AE11" s="65">
        <f t="shared" si="6"/>
        <v>0</v>
      </c>
      <c r="AF11" s="66">
        <f t="shared" si="7"/>
        <v>0</v>
      </c>
      <c r="AG11" s="65">
        <f t="shared" si="8"/>
        <v>0</v>
      </c>
      <c r="AH11" s="66">
        <f t="shared" si="9"/>
        <v>0</v>
      </c>
      <c r="AI11" s="65">
        <f t="shared" si="10"/>
        <v>0</v>
      </c>
    </row>
    <row r="12" spans="1:35" ht="15.75" thickBot="1" x14ac:dyDescent="0.3">
      <c r="A12" s="70" t="s">
        <v>1417</v>
      </c>
      <c r="B12" s="55">
        <f>Y14</f>
        <v>228</v>
      </c>
      <c r="C12" s="55">
        <f>AA14</f>
        <v>238.48</v>
      </c>
      <c r="D12" s="55">
        <f>AC14</f>
        <v>262.32799999999997</v>
      </c>
      <c r="E12" s="55">
        <f>AE14</f>
        <v>288.56079999999997</v>
      </c>
      <c r="F12" s="55">
        <f>AG14</f>
        <v>317.41687999999999</v>
      </c>
      <c r="G12" s="55">
        <f>AI14</f>
        <v>349.15856799999995</v>
      </c>
      <c r="H12" s="199" t="s">
        <v>1418</v>
      </c>
      <c r="I12" s="200"/>
      <c r="K12" s="97"/>
      <c r="L12" s="64"/>
      <c r="M12" s="202"/>
      <c r="N12" s="202"/>
      <c r="O12" s="202"/>
      <c r="P12" s="202"/>
      <c r="Q12" s="85">
        <v>0</v>
      </c>
      <c r="R12" s="85">
        <v>0</v>
      </c>
      <c r="S12" s="85">
        <v>0</v>
      </c>
      <c r="T12" s="85">
        <v>0</v>
      </c>
      <c r="U12" s="64">
        <f>$Q$12</f>
        <v>0</v>
      </c>
      <c r="V12" s="64">
        <f t="shared" si="0"/>
        <v>0</v>
      </c>
      <c r="W12" s="65">
        <f t="shared" si="12"/>
        <v>0</v>
      </c>
      <c r="X12" s="65">
        <f t="shared" si="13"/>
        <v>0</v>
      </c>
      <c r="Y12" s="65">
        <f t="shared" si="1"/>
        <v>0</v>
      </c>
      <c r="Z12" s="66">
        <f t="shared" si="14"/>
        <v>0</v>
      </c>
      <c r="AA12" s="65">
        <f t="shared" si="2"/>
        <v>0</v>
      </c>
      <c r="AB12" s="66">
        <f t="shared" si="3"/>
        <v>0</v>
      </c>
      <c r="AC12" s="65">
        <f t="shared" si="4"/>
        <v>0</v>
      </c>
      <c r="AD12" s="66">
        <f t="shared" si="5"/>
        <v>0</v>
      </c>
      <c r="AE12" s="65">
        <f t="shared" si="6"/>
        <v>0</v>
      </c>
      <c r="AF12" s="66">
        <f t="shared" si="7"/>
        <v>0</v>
      </c>
      <c r="AG12" s="65">
        <f t="shared" si="8"/>
        <v>0</v>
      </c>
      <c r="AH12" s="66">
        <f t="shared" si="9"/>
        <v>0</v>
      </c>
      <c r="AI12" s="65">
        <f t="shared" si="10"/>
        <v>0</v>
      </c>
    </row>
    <row r="13" spans="1:35" ht="15.75" thickBot="1" x14ac:dyDescent="0.3">
      <c r="A13" s="70" t="s">
        <v>1417</v>
      </c>
      <c r="B13" s="55">
        <f>Y27</f>
        <v>968</v>
      </c>
      <c r="C13" s="55">
        <f>AA27</f>
        <v>1052.48</v>
      </c>
      <c r="D13" s="55">
        <f>AC27</f>
        <v>1157.7280000000001</v>
      </c>
      <c r="E13" s="55">
        <f>AE27</f>
        <v>1273.5008</v>
      </c>
      <c r="F13" s="55">
        <f>AG27</f>
        <v>1400.85088</v>
      </c>
      <c r="G13" s="55">
        <f>AI27</f>
        <v>1540.935968</v>
      </c>
      <c r="H13" s="199" t="s">
        <v>1419</v>
      </c>
      <c r="I13" s="200"/>
      <c r="K13" s="97"/>
      <c r="L13" s="64"/>
      <c r="M13" s="203"/>
      <c r="N13" s="203"/>
      <c r="O13" s="203"/>
      <c r="P13" s="203"/>
      <c r="Q13" s="86">
        <v>0</v>
      </c>
      <c r="R13" s="86">
        <v>0</v>
      </c>
      <c r="S13" s="86">
        <v>0</v>
      </c>
      <c r="T13" s="86">
        <v>0</v>
      </c>
      <c r="U13" s="64">
        <v>14</v>
      </c>
      <c r="V13" s="64">
        <f t="shared" si="0"/>
        <v>0</v>
      </c>
      <c r="W13" s="65">
        <f t="shared" si="12"/>
        <v>0</v>
      </c>
      <c r="X13" s="65">
        <f t="shared" si="13"/>
        <v>0</v>
      </c>
      <c r="Y13" s="65">
        <f t="shared" si="1"/>
        <v>0</v>
      </c>
      <c r="Z13" s="66">
        <f t="shared" si="14"/>
        <v>0</v>
      </c>
      <c r="AA13" s="65">
        <f t="shared" si="2"/>
        <v>0</v>
      </c>
      <c r="AB13" s="66">
        <f t="shared" si="3"/>
        <v>0</v>
      </c>
      <c r="AC13" s="65">
        <f t="shared" si="4"/>
        <v>0</v>
      </c>
      <c r="AD13" s="66">
        <f t="shared" si="5"/>
        <v>0</v>
      </c>
      <c r="AE13" s="65">
        <f t="shared" si="6"/>
        <v>0</v>
      </c>
      <c r="AF13" s="66">
        <f t="shared" si="7"/>
        <v>0</v>
      </c>
      <c r="AG13" s="65">
        <f t="shared" si="8"/>
        <v>0</v>
      </c>
      <c r="AH13" s="66">
        <f t="shared" si="9"/>
        <v>0</v>
      </c>
      <c r="AI13" s="65">
        <f t="shared" si="10"/>
        <v>0</v>
      </c>
    </row>
    <row r="14" spans="1:35" ht="16.5" thickBot="1" x14ac:dyDescent="0.3">
      <c r="K14" s="1" t="s">
        <v>1225</v>
      </c>
      <c r="L14" s="120">
        <f>SUM(L7:L13)</f>
        <v>40</v>
      </c>
      <c r="Y14" s="72">
        <f t="shared" ref="Y14:AI14" si="15">SUM(Y7:Y13)</f>
        <v>228</v>
      </c>
      <c r="Z14" s="72">
        <f t="shared" si="15"/>
        <v>44</v>
      </c>
      <c r="AA14" s="72">
        <f t="shared" si="15"/>
        <v>238.48</v>
      </c>
      <c r="AB14" s="72">
        <f t="shared" si="15"/>
        <v>48.4</v>
      </c>
      <c r="AC14" s="72">
        <f t="shared" si="15"/>
        <v>262.32799999999997</v>
      </c>
      <c r="AD14" s="72">
        <f t="shared" si="15"/>
        <v>53.24</v>
      </c>
      <c r="AE14" s="72">
        <f t="shared" si="15"/>
        <v>288.56079999999997</v>
      </c>
      <c r="AF14" s="72">
        <f t="shared" si="15"/>
        <v>58.563999999999993</v>
      </c>
      <c r="AG14" s="72">
        <f t="shared" si="15"/>
        <v>317.41687999999999</v>
      </c>
      <c r="AH14" s="72">
        <f t="shared" si="15"/>
        <v>64.420400000000001</v>
      </c>
      <c r="AI14" s="72">
        <f t="shared" si="15"/>
        <v>349.15856799999995</v>
      </c>
    </row>
    <row r="15" spans="1:35" ht="15.75" x14ac:dyDescent="0.25">
      <c r="A15" s="212" t="s">
        <v>1420</v>
      </c>
      <c r="B15" s="213"/>
      <c r="C15" s="213"/>
      <c r="D15" s="213"/>
      <c r="E15" s="213"/>
      <c r="F15" s="213"/>
      <c r="G15" s="213"/>
      <c r="H15" s="214"/>
      <c r="I15" s="215"/>
      <c r="Z15" s="72"/>
      <c r="AC15" s="8"/>
      <c r="AD15" s="8"/>
    </row>
    <row r="16" spans="1:35" x14ac:dyDescent="0.25">
      <c r="A16" s="73"/>
      <c r="B16" s="74" t="s">
        <v>1376</v>
      </c>
      <c r="C16" s="74" t="s">
        <v>1377</v>
      </c>
      <c r="D16" s="74" t="s">
        <v>1378</v>
      </c>
      <c r="E16" s="74" t="s">
        <v>1379</v>
      </c>
      <c r="F16" s="74" t="s">
        <v>1380</v>
      </c>
      <c r="G16" s="74" t="s">
        <v>1381</v>
      </c>
      <c r="H16" s="216" t="s">
        <v>1382</v>
      </c>
      <c r="I16" s="217"/>
    </row>
    <row r="17" spans="1:35" ht="45" x14ac:dyDescent="0.25">
      <c r="A17" s="75" t="s">
        <v>1421</v>
      </c>
      <c r="B17" s="76">
        <f t="shared" ref="B17:G18" si="16">B12*0.1</f>
        <v>22.8</v>
      </c>
      <c r="C17" s="76">
        <f t="shared" si="16"/>
        <v>23.847999999999999</v>
      </c>
      <c r="D17" s="76">
        <f t="shared" si="16"/>
        <v>26.232799999999997</v>
      </c>
      <c r="E17" s="76">
        <f t="shared" si="16"/>
        <v>28.856079999999999</v>
      </c>
      <c r="F17" s="76">
        <f t="shared" si="16"/>
        <v>31.741688</v>
      </c>
      <c r="G17" s="104">
        <f t="shared" si="16"/>
        <v>34.915856799999993</v>
      </c>
      <c r="H17" s="199" t="s">
        <v>1422</v>
      </c>
      <c r="I17" s="200"/>
      <c r="K17" s="195" t="s">
        <v>1423</v>
      </c>
      <c r="L17" s="196"/>
      <c r="M17" s="196"/>
      <c r="N17" s="196"/>
      <c r="O17" s="196"/>
      <c r="P17" s="196"/>
      <c r="Q17" s="196"/>
      <c r="R17" s="196"/>
      <c r="S17" s="196"/>
      <c r="T17" s="197"/>
      <c r="U17" s="198" t="s">
        <v>1374</v>
      </c>
      <c r="V17" s="189"/>
      <c r="W17" s="189"/>
      <c r="X17" s="49">
        <v>0.03</v>
      </c>
      <c r="Y17" s="189" t="s">
        <v>1375</v>
      </c>
      <c r="Z17" s="189"/>
      <c r="AA17" s="189"/>
      <c r="AB17" s="49">
        <v>0.1</v>
      </c>
      <c r="AC17" s="50"/>
      <c r="AD17" s="48"/>
      <c r="AE17" s="48"/>
      <c r="AF17" s="49"/>
      <c r="AG17" s="49"/>
      <c r="AH17" s="49"/>
      <c r="AI17" s="49"/>
    </row>
    <row r="18" spans="1:35" ht="45" x14ac:dyDescent="0.25">
      <c r="A18" s="75" t="s">
        <v>1421</v>
      </c>
      <c r="B18" s="76">
        <f t="shared" si="16"/>
        <v>96.800000000000011</v>
      </c>
      <c r="C18" s="76">
        <f t="shared" si="16"/>
        <v>105.248</v>
      </c>
      <c r="D18" s="76">
        <f t="shared" si="16"/>
        <v>115.77280000000002</v>
      </c>
      <c r="E18" s="76">
        <f t="shared" si="16"/>
        <v>127.35008000000001</v>
      </c>
      <c r="F18" s="76">
        <f t="shared" si="16"/>
        <v>140.08508800000001</v>
      </c>
      <c r="G18" s="104">
        <f t="shared" si="16"/>
        <v>154.0935968</v>
      </c>
      <c r="H18" s="199" t="s">
        <v>1424</v>
      </c>
      <c r="I18" s="200"/>
      <c r="K18" s="206" t="s">
        <v>1383</v>
      </c>
      <c r="L18" s="206"/>
      <c r="M18" s="206" t="s">
        <v>1384</v>
      </c>
      <c r="N18" s="206"/>
      <c r="O18" s="206"/>
      <c r="P18" s="206"/>
      <c r="Q18" s="206"/>
      <c r="R18" s="206"/>
      <c r="S18" s="206"/>
      <c r="T18" s="206"/>
      <c r="U18" s="207" t="s">
        <v>1385</v>
      </c>
      <c r="V18" s="208"/>
      <c r="W18" s="208"/>
      <c r="X18" s="208"/>
      <c r="Y18" s="208"/>
      <c r="Z18" s="53"/>
      <c r="AA18" s="53"/>
      <c r="AB18" s="53"/>
      <c r="AC18" s="53"/>
      <c r="AD18" s="53"/>
      <c r="AE18" s="53"/>
      <c r="AF18" s="53"/>
      <c r="AG18" s="53"/>
      <c r="AH18" s="53"/>
      <c r="AI18" s="53"/>
    </row>
    <row r="19" spans="1:35" ht="47.25" x14ac:dyDescent="0.25">
      <c r="A19" s="75"/>
      <c r="B19" s="76"/>
      <c r="C19" s="76"/>
      <c r="D19" s="76"/>
      <c r="E19" s="76"/>
      <c r="F19" s="76"/>
      <c r="G19" s="77"/>
      <c r="H19" s="199"/>
      <c r="I19" s="200"/>
      <c r="K19" s="56" t="s">
        <v>1388</v>
      </c>
      <c r="L19" s="56" t="s">
        <v>1462</v>
      </c>
      <c r="M19" s="56" t="s">
        <v>1390</v>
      </c>
      <c r="N19" s="56" t="s">
        <v>1391</v>
      </c>
      <c r="O19" s="56" t="s">
        <v>1392</v>
      </c>
      <c r="P19" s="56" t="s">
        <v>1393</v>
      </c>
      <c r="Q19" s="56" t="s">
        <v>1394</v>
      </c>
      <c r="R19" s="57" t="s">
        <v>1395</v>
      </c>
      <c r="S19" s="56" t="s">
        <v>1396</v>
      </c>
      <c r="T19" s="56" t="s">
        <v>1397</v>
      </c>
      <c r="U19" s="57" t="s">
        <v>1398</v>
      </c>
      <c r="V19" s="57" t="s">
        <v>1399</v>
      </c>
      <c r="W19" s="58" t="s">
        <v>1400</v>
      </c>
      <c r="X19" s="59" t="s">
        <v>1401</v>
      </c>
      <c r="Y19" s="60" t="s">
        <v>1402</v>
      </c>
      <c r="Z19" s="61" t="s">
        <v>1403</v>
      </c>
      <c r="AA19" s="60" t="s">
        <v>1404</v>
      </c>
      <c r="AB19" s="61" t="s">
        <v>1405</v>
      </c>
      <c r="AC19" s="60" t="s">
        <v>1406</v>
      </c>
      <c r="AD19" s="61" t="s">
        <v>1407</v>
      </c>
      <c r="AE19" s="60" t="s">
        <v>1408</v>
      </c>
      <c r="AF19" s="61" t="s">
        <v>1409</v>
      </c>
      <c r="AG19" s="60" t="s">
        <v>1410</v>
      </c>
      <c r="AH19" s="61" t="s">
        <v>1411</v>
      </c>
      <c r="AI19" s="60" t="s">
        <v>1412</v>
      </c>
    </row>
    <row r="20" spans="1:35" ht="15.75" thickBot="1" x14ac:dyDescent="0.3">
      <c r="A20" s="78"/>
      <c r="B20" s="78"/>
      <c r="C20" s="78"/>
      <c r="D20" s="78"/>
      <c r="E20" s="78"/>
      <c r="F20" s="78"/>
      <c r="G20" s="78"/>
      <c r="H20" s="78"/>
      <c r="I20" s="78"/>
      <c r="K20" s="97" t="s">
        <v>1443</v>
      </c>
      <c r="L20" s="64">
        <v>0</v>
      </c>
      <c r="M20" s="201" t="s">
        <v>1414</v>
      </c>
      <c r="N20" s="201" t="s">
        <v>1415</v>
      </c>
      <c r="O20" s="201" t="s">
        <v>1415</v>
      </c>
      <c r="P20" s="201" t="s">
        <v>1415</v>
      </c>
      <c r="Q20" s="87">
        <v>0</v>
      </c>
      <c r="R20" s="88">
        <v>0</v>
      </c>
      <c r="S20" s="89">
        <v>0</v>
      </c>
      <c r="T20" s="84">
        <v>0</v>
      </c>
      <c r="U20" s="64">
        <f t="shared" ref="U20:U26" si="17">Q20</f>
        <v>0</v>
      </c>
      <c r="V20" s="64">
        <f t="shared" ref="V20:V26" si="18">R20+S20+T20</f>
        <v>0</v>
      </c>
      <c r="W20" s="65">
        <f t="shared" ref="W20:W26" si="19">(L20*0.05)*U20</f>
        <v>0</v>
      </c>
      <c r="X20" s="65">
        <f t="shared" ref="X20:X26" si="20">L20*V20</f>
        <v>0</v>
      </c>
      <c r="Y20" s="65">
        <f t="shared" ref="Y20:Y26" si="21">X20+W20</f>
        <v>0</v>
      </c>
      <c r="Z20" s="66">
        <f t="shared" ref="Z20:Z26" si="22">L20+(L20*$AB$4)</f>
        <v>0</v>
      </c>
      <c r="AA20" s="65">
        <f t="shared" ref="AA20:AA26" si="23">((Z20*$X$4)*$U20)+(Z20*$V20)</f>
        <v>0</v>
      </c>
      <c r="AB20" s="66">
        <f t="shared" ref="AB20:AB26" si="24">Z20+(Z20*$AB$4)</f>
        <v>0</v>
      </c>
      <c r="AC20" s="65">
        <f t="shared" ref="AC20:AC26" si="25">((AB20*$X$4)*$U20)+(AB20*$V20)</f>
        <v>0</v>
      </c>
      <c r="AD20" s="66">
        <f t="shared" ref="AD20:AD26" si="26">AB20+(AB20*$AB$4)</f>
        <v>0</v>
      </c>
      <c r="AE20" s="65">
        <f t="shared" ref="AE20:AE26" si="27">((AD20*$X$4)*$U20)+(AD20*$V20)</f>
        <v>0</v>
      </c>
      <c r="AF20" s="66">
        <f t="shared" ref="AF20:AF26" si="28">AD20+(AD20*$AB$4)</f>
        <v>0</v>
      </c>
      <c r="AG20" s="65">
        <f t="shared" ref="AG20:AG26" si="29">((AF20*$X$4)*$U20)+(AF20*$V20)</f>
        <v>0</v>
      </c>
      <c r="AH20" s="66">
        <f t="shared" ref="AH20:AH26" si="30">AF20+(AF20*$AB$4)</f>
        <v>0</v>
      </c>
      <c r="AI20" s="65">
        <f t="shared" ref="AI20:AI26" si="31">((AH20*$X$4)*$U20)+(AH20*$V20)</f>
        <v>0</v>
      </c>
    </row>
    <row r="21" spans="1:35" ht="15.75" thickBot="1" x14ac:dyDescent="0.3">
      <c r="A21" s="78"/>
      <c r="B21" s="78"/>
      <c r="C21" s="78"/>
      <c r="D21" s="78"/>
      <c r="E21" s="78"/>
      <c r="F21" s="78"/>
      <c r="G21" s="78"/>
      <c r="H21" s="78"/>
      <c r="I21" s="78"/>
      <c r="K21" s="97" t="s">
        <v>1361</v>
      </c>
      <c r="L21" s="64">
        <v>13</v>
      </c>
      <c r="M21" s="202"/>
      <c r="N21" s="202"/>
      <c r="O21" s="202"/>
      <c r="P21" s="202"/>
      <c r="Q21" s="87">
        <v>14</v>
      </c>
      <c r="R21" s="88">
        <v>12</v>
      </c>
      <c r="S21" s="89">
        <v>24</v>
      </c>
      <c r="T21" s="84">
        <v>5</v>
      </c>
      <c r="U21" s="64">
        <f t="shared" si="17"/>
        <v>14</v>
      </c>
      <c r="V21" s="64">
        <f t="shared" si="18"/>
        <v>41</v>
      </c>
      <c r="W21" s="65">
        <f t="shared" si="19"/>
        <v>9.1</v>
      </c>
      <c r="X21" s="65">
        <f t="shared" si="20"/>
        <v>533</v>
      </c>
      <c r="Y21" s="65">
        <f t="shared" si="21"/>
        <v>542.1</v>
      </c>
      <c r="Z21" s="66">
        <f t="shared" si="22"/>
        <v>14.3</v>
      </c>
      <c r="AA21" s="65">
        <f t="shared" si="23"/>
        <v>592.30600000000004</v>
      </c>
      <c r="AB21" s="66">
        <f t="shared" si="24"/>
        <v>15.73</v>
      </c>
      <c r="AC21" s="65">
        <f t="shared" si="25"/>
        <v>651.53660000000002</v>
      </c>
      <c r="AD21" s="66">
        <f t="shared" si="26"/>
        <v>17.303000000000001</v>
      </c>
      <c r="AE21" s="65">
        <f t="shared" si="27"/>
        <v>716.69025999999997</v>
      </c>
      <c r="AF21" s="66">
        <f t="shared" si="28"/>
        <v>19.033300000000001</v>
      </c>
      <c r="AG21" s="65">
        <f t="shared" si="29"/>
        <v>788.359286</v>
      </c>
      <c r="AH21" s="66">
        <f t="shared" si="30"/>
        <v>20.936630000000001</v>
      </c>
      <c r="AI21" s="65">
        <f t="shared" si="31"/>
        <v>867.19521459999999</v>
      </c>
    </row>
    <row r="22" spans="1:35" ht="15.75" thickBot="1" x14ac:dyDescent="0.3">
      <c r="A22" s="14" t="s">
        <v>1238</v>
      </c>
      <c r="B22" s="14" t="s">
        <v>1489</v>
      </c>
      <c r="C22" s="78"/>
      <c r="D22" s="78"/>
      <c r="E22" s="78"/>
      <c r="F22" s="78"/>
      <c r="G22" s="78"/>
      <c r="H22" s="78"/>
      <c r="I22" s="78"/>
      <c r="K22" s="97" t="s">
        <v>1319</v>
      </c>
      <c r="L22" s="64">
        <v>20</v>
      </c>
      <c r="M22" s="202"/>
      <c r="N22" s="202"/>
      <c r="O22" s="202"/>
      <c r="P22" s="202"/>
      <c r="Q22" s="87">
        <v>14</v>
      </c>
      <c r="R22" s="88">
        <v>4</v>
      </c>
      <c r="S22" s="89">
        <v>2</v>
      </c>
      <c r="T22" s="84">
        <v>0</v>
      </c>
      <c r="U22" s="64">
        <f t="shared" si="17"/>
        <v>14</v>
      </c>
      <c r="V22" s="64">
        <f t="shared" si="18"/>
        <v>6</v>
      </c>
      <c r="W22" s="65">
        <f t="shared" si="19"/>
        <v>14</v>
      </c>
      <c r="X22" s="65">
        <f t="shared" si="20"/>
        <v>120</v>
      </c>
      <c r="Y22" s="65">
        <f t="shared" si="21"/>
        <v>134</v>
      </c>
      <c r="Z22" s="66">
        <f t="shared" si="22"/>
        <v>22</v>
      </c>
      <c r="AA22" s="65">
        <f t="shared" si="23"/>
        <v>141.24</v>
      </c>
      <c r="AB22" s="66">
        <f t="shared" si="24"/>
        <v>24.2</v>
      </c>
      <c r="AC22" s="65">
        <f t="shared" si="25"/>
        <v>155.36399999999998</v>
      </c>
      <c r="AD22" s="66">
        <f t="shared" si="26"/>
        <v>26.619999999999997</v>
      </c>
      <c r="AE22" s="65">
        <f t="shared" si="27"/>
        <v>170.90039999999996</v>
      </c>
      <c r="AF22" s="66">
        <f t="shared" si="28"/>
        <v>29.281999999999996</v>
      </c>
      <c r="AG22" s="65">
        <f t="shared" si="29"/>
        <v>187.99043999999998</v>
      </c>
      <c r="AH22" s="66">
        <f t="shared" si="30"/>
        <v>32.210199999999993</v>
      </c>
      <c r="AI22" s="65">
        <f t="shared" si="31"/>
        <v>206.78948399999996</v>
      </c>
    </row>
    <row r="23" spans="1:35" ht="15.75" thickBot="1" x14ac:dyDescent="0.3">
      <c r="A23" s="9" t="s">
        <v>1315</v>
      </c>
      <c r="B23" s="139">
        <v>10.776960675786389</v>
      </c>
      <c r="C23" s="93"/>
      <c r="D23" s="78"/>
      <c r="E23" s="97" t="s">
        <v>1319</v>
      </c>
      <c r="F23" s="64">
        <v>7</v>
      </c>
      <c r="G23" s="78"/>
      <c r="H23" s="78"/>
      <c r="I23" s="78"/>
      <c r="K23" s="97" t="s">
        <v>1364</v>
      </c>
      <c r="L23" s="64">
        <v>7</v>
      </c>
      <c r="M23" s="202"/>
      <c r="N23" s="202"/>
      <c r="O23" s="202"/>
      <c r="P23" s="202"/>
      <c r="Q23" s="87">
        <v>14</v>
      </c>
      <c r="R23" s="88">
        <v>12</v>
      </c>
      <c r="S23" s="89">
        <v>24</v>
      </c>
      <c r="T23" s="84">
        <v>5</v>
      </c>
      <c r="U23" s="64">
        <f t="shared" si="17"/>
        <v>14</v>
      </c>
      <c r="V23" s="64">
        <f t="shared" si="18"/>
        <v>41</v>
      </c>
      <c r="W23" s="65">
        <f t="shared" si="19"/>
        <v>4.9000000000000004</v>
      </c>
      <c r="X23" s="65">
        <f t="shared" si="20"/>
        <v>287</v>
      </c>
      <c r="Y23" s="65">
        <f t="shared" si="21"/>
        <v>291.89999999999998</v>
      </c>
      <c r="Z23" s="66">
        <f t="shared" si="22"/>
        <v>7.7</v>
      </c>
      <c r="AA23" s="65">
        <f t="shared" si="23"/>
        <v>318.93399999999997</v>
      </c>
      <c r="AB23" s="66">
        <f t="shared" si="24"/>
        <v>8.4700000000000006</v>
      </c>
      <c r="AC23" s="65">
        <f t="shared" si="25"/>
        <v>350.82740000000001</v>
      </c>
      <c r="AD23" s="66">
        <f t="shared" si="26"/>
        <v>9.3170000000000002</v>
      </c>
      <c r="AE23" s="65">
        <f t="shared" si="27"/>
        <v>385.91014000000001</v>
      </c>
      <c r="AF23" s="66">
        <f t="shared" si="28"/>
        <v>10.248699999999999</v>
      </c>
      <c r="AG23" s="65">
        <f t="shared" si="29"/>
        <v>424.50115399999999</v>
      </c>
      <c r="AH23" s="66">
        <f t="shared" si="30"/>
        <v>11.273569999999999</v>
      </c>
      <c r="AI23" s="65">
        <f t="shared" si="31"/>
        <v>466.9512694</v>
      </c>
    </row>
    <row r="24" spans="1:35" ht="15.75" thickBot="1" x14ac:dyDescent="0.3">
      <c r="A24" s="9" t="s">
        <v>1316</v>
      </c>
      <c r="B24" s="139">
        <v>4.2686110362410545</v>
      </c>
      <c r="C24" s="93"/>
      <c r="D24" s="78"/>
      <c r="E24" s="97" t="s">
        <v>1364</v>
      </c>
      <c r="F24" s="64">
        <v>3</v>
      </c>
      <c r="G24" s="78"/>
      <c r="H24" s="78"/>
      <c r="I24" s="78"/>
      <c r="K24" s="97"/>
      <c r="L24" s="64"/>
      <c r="M24" s="202"/>
      <c r="N24" s="202"/>
      <c r="O24" s="202"/>
      <c r="P24" s="202"/>
      <c r="Q24" s="87">
        <v>0</v>
      </c>
      <c r="R24" s="88">
        <v>0</v>
      </c>
      <c r="S24" s="89">
        <v>0</v>
      </c>
      <c r="T24" s="84">
        <v>5</v>
      </c>
      <c r="U24" s="64">
        <f t="shared" si="17"/>
        <v>0</v>
      </c>
      <c r="V24" s="64">
        <f t="shared" si="18"/>
        <v>5</v>
      </c>
      <c r="W24" s="65">
        <f t="shared" si="19"/>
        <v>0</v>
      </c>
      <c r="X24" s="65">
        <f t="shared" si="20"/>
        <v>0</v>
      </c>
      <c r="Y24" s="65">
        <f t="shared" si="21"/>
        <v>0</v>
      </c>
      <c r="Z24" s="66">
        <f t="shared" si="22"/>
        <v>0</v>
      </c>
      <c r="AA24" s="65">
        <f t="shared" si="23"/>
        <v>0</v>
      </c>
      <c r="AB24" s="66">
        <f t="shared" si="24"/>
        <v>0</v>
      </c>
      <c r="AC24" s="65">
        <f t="shared" si="25"/>
        <v>0</v>
      </c>
      <c r="AD24" s="66">
        <f t="shared" si="26"/>
        <v>0</v>
      </c>
      <c r="AE24" s="65">
        <f t="shared" si="27"/>
        <v>0</v>
      </c>
      <c r="AF24" s="66">
        <f t="shared" si="28"/>
        <v>0</v>
      </c>
      <c r="AG24" s="65">
        <f t="shared" si="29"/>
        <v>0</v>
      </c>
      <c r="AH24" s="66">
        <f t="shared" si="30"/>
        <v>0</v>
      </c>
      <c r="AI24" s="65">
        <f t="shared" si="31"/>
        <v>0</v>
      </c>
    </row>
    <row r="25" spans="1:35" ht="15.75" thickBot="1" x14ac:dyDescent="0.3">
      <c r="A25" s="9" t="s">
        <v>1318</v>
      </c>
      <c r="B25" s="139">
        <v>2.4501768592745066</v>
      </c>
      <c r="D25" s="78"/>
      <c r="E25" s="93"/>
      <c r="F25" s="78"/>
      <c r="G25" s="78"/>
      <c r="H25" s="78"/>
      <c r="I25" s="78"/>
      <c r="K25" s="97"/>
      <c r="L25" s="64"/>
      <c r="M25" s="202"/>
      <c r="N25" s="202"/>
      <c r="O25" s="202"/>
      <c r="P25" s="202"/>
      <c r="Q25" s="87">
        <v>0</v>
      </c>
      <c r="R25" s="88">
        <v>0</v>
      </c>
      <c r="S25" s="89">
        <v>0</v>
      </c>
      <c r="T25" s="84">
        <v>5</v>
      </c>
      <c r="U25" s="64">
        <f t="shared" si="17"/>
        <v>0</v>
      </c>
      <c r="V25" s="64">
        <f t="shared" si="18"/>
        <v>5</v>
      </c>
      <c r="W25" s="65">
        <f t="shared" si="19"/>
        <v>0</v>
      </c>
      <c r="X25" s="65">
        <f t="shared" si="20"/>
        <v>0</v>
      </c>
      <c r="Y25" s="65">
        <f t="shared" si="21"/>
        <v>0</v>
      </c>
      <c r="Z25" s="66">
        <f t="shared" si="22"/>
        <v>0</v>
      </c>
      <c r="AA25" s="65">
        <f t="shared" si="23"/>
        <v>0</v>
      </c>
      <c r="AB25" s="66">
        <f t="shared" si="24"/>
        <v>0</v>
      </c>
      <c r="AC25" s="65">
        <f t="shared" si="25"/>
        <v>0</v>
      </c>
      <c r="AD25" s="66">
        <f t="shared" si="26"/>
        <v>0</v>
      </c>
      <c r="AE25" s="65">
        <f t="shared" si="27"/>
        <v>0</v>
      </c>
      <c r="AF25" s="66">
        <f t="shared" si="28"/>
        <v>0</v>
      </c>
      <c r="AG25" s="65">
        <f t="shared" si="29"/>
        <v>0</v>
      </c>
      <c r="AH25" s="66">
        <f t="shared" si="30"/>
        <v>0</v>
      </c>
      <c r="AI25" s="65">
        <f t="shared" si="31"/>
        <v>0</v>
      </c>
    </row>
    <row r="26" spans="1:35" ht="15.75" thickBot="1" x14ac:dyDescent="0.3">
      <c r="A26" s="9" t="s">
        <v>1319</v>
      </c>
      <c r="B26" s="139">
        <v>7.0825448175892234</v>
      </c>
      <c r="D26" s="78"/>
      <c r="E26" s="78"/>
      <c r="F26" s="78"/>
      <c r="G26" s="78"/>
      <c r="H26" s="78"/>
      <c r="I26" s="78"/>
      <c r="K26" s="97"/>
      <c r="L26" s="64"/>
      <c r="M26" s="203"/>
      <c r="N26" s="203"/>
      <c r="O26" s="203"/>
      <c r="P26" s="218"/>
      <c r="Q26" s="88">
        <v>0</v>
      </c>
      <c r="R26" s="88">
        <v>0</v>
      </c>
      <c r="S26" s="88">
        <v>0</v>
      </c>
      <c r="T26" s="88">
        <v>0</v>
      </c>
      <c r="U26" s="82">
        <f t="shared" si="17"/>
        <v>0</v>
      </c>
      <c r="V26" s="64">
        <f t="shared" si="18"/>
        <v>0</v>
      </c>
      <c r="W26" s="65">
        <f t="shared" si="19"/>
        <v>0</v>
      </c>
      <c r="X26" s="65">
        <f t="shared" si="20"/>
        <v>0</v>
      </c>
      <c r="Y26" s="65">
        <f t="shared" si="21"/>
        <v>0</v>
      </c>
      <c r="Z26" s="66">
        <f t="shared" si="22"/>
        <v>0</v>
      </c>
      <c r="AA26" s="65">
        <f t="shared" si="23"/>
        <v>0</v>
      </c>
      <c r="AB26" s="66">
        <f t="shared" si="24"/>
        <v>0</v>
      </c>
      <c r="AC26" s="65">
        <f t="shared" si="25"/>
        <v>0</v>
      </c>
      <c r="AD26" s="66">
        <f t="shared" si="26"/>
        <v>0</v>
      </c>
      <c r="AE26" s="65">
        <f t="shared" si="27"/>
        <v>0</v>
      </c>
      <c r="AF26" s="66">
        <f t="shared" si="28"/>
        <v>0</v>
      </c>
      <c r="AG26" s="65">
        <f t="shared" si="29"/>
        <v>0</v>
      </c>
      <c r="AH26" s="66">
        <f t="shared" si="30"/>
        <v>0</v>
      </c>
      <c r="AI26" s="65">
        <f t="shared" si="31"/>
        <v>0</v>
      </c>
    </row>
    <row r="27" spans="1:35" ht="15.75" x14ac:dyDescent="0.25">
      <c r="A27" s="14" t="s">
        <v>1225</v>
      </c>
      <c r="B27" s="141">
        <v>24.578293388891176</v>
      </c>
      <c r="D27" s="78"/>
      <c r="E27" s="78"/>
      <c r="F27" s="78"/>
      <c r="G27" s="78"/>
      <c r="H27" s="78"/>
      <c r="I27" s="78"/>
      <c r="L27" s="71">
        <f>SUM(L20:L26)</f>
        <v>40</v>
      </c>
      <c r="R27" s="90"/>
      <c r="S27" s="90"/>
      <c r="T27" s="90"/>
      <c r="V27" s="79"/>
      <c r="Y27" s="72">
        <f t="shared" ref="Y27:AI27" si="32">SUM(Y20:Y26)</f>
        <v>968</v>
      </c>
      <c r="Z27" s="72">
        <f t="shared" si="32"/>
        <v>44</v>
      </c>
      <c r="AA27" s="72">
        <f t="shared" si="32"/>
        <v>1052.48</v>
      </c>
      <c r="AB27" s="72">
        <f t="shared" si="32"/>
        <v>48.4</v>
      </c>
      <c r="AC27" s="72">
        <f t="shared" si="32"/>
        <v>1157.7280000000001</v>
      </c>
      <c r="AD27" s="72">
        <f t="shared" si="32"/>
        <v>53.24</v>
      </c>
      <c r="AE27" s="72">
        <f t="shared" si="32"/>
        <v>1273.5008</v>
      </c>
      <c r="AF27" s="72">
        <f t="shared" si="32"/>
        <v>58.563999999999993</v>
      </c>
      <c r="AG27" s="72">
        <f t="shared" si="32"/>
        <v>1400.85088</v>
      </c>
      <c r="AH27" s="72">
        <f t="shared" si="32"/>
        <v>64.420400000000001</v>
      </c>
      <c r="AI27" s="72">
        <f t="shared" si="32"/>
        <v>1540.935968</v>
      </c>
    </row>
    <row r="28" spans="1:35" x14ac:dyDescent="0.25">
      <c r="B28" s="155"/>
      <c r="C28" s="155"/>
      <c r="D28" s="78"/>
      <c r="E28" s="78"/>
      <c r="F28" s="78"/>
      <c r="G28" s="78"/>
      <c r="H28" s="78"/>
      <c r="I28" s="78"/>
    </row>
    <row r="29" spans="1:35" x14ac:dyDescent="0.25">
      <c r="B29" s="155"/>
      <c r="C29" s="155"/>
      <c r="D29" s="78"/>
      <c r="E29" s="78"/>
      <c r="F29" s="78"/>
      <c r="G29" s="78"/>
      <c r="H29" s="78"/>
      <c r="I29" s="78"/>
      <c r="K29" s="80"/>
    </row>
    <row r="30" spans="1:35" ht="26.25" x14ac:dyDescent="0.25">
      <c r="B30" s="155"/>
      <c r="C30" s="155"/>
      <c r="D30" s="78"/>
      <c r="E30" s="78"/>
      <c r="F30" s="78"/>
      <c r="G30" s="78"/>
      <c r="H30" s="78"/>
      <c r="I30" s="78"/>
      <c r="K30" s="195"/>
      <c r="L30" s="196"/>
      <c r="M30" s="196"/>
      <c r="N30" s="196"/>
      <c r="O30" s="196"/>
      <c r="P30" s="196"/>
      <c r="Q30" s="196"/>
      <c r="R30" s="196"/>
      <c r="S30" s="196"/>
      <c r="T30" s="197"/>
      <c r="U30" s="198" t="s">
        <v>1374</v>
      </c>
      <c r="V30" s="189"/>
      <c r="W30" s="189"/>
      <c r="X30" s="49">
        <v>0.03</v>
      </c>
      <c r="Y30" s="189" t="s">
        <v>1375</v>
      </c>
      <c r="Z30" s="189"/>
      <c r="AA30" s="189"/>
      <c r="AB30" s="49">
        <v>0.1</v>
      </c>
      <c r="AC30" s="50"/>
      <c r="AD30" s="48"/>
      <c r="AE30" s="48"/>
      <c r="AF30" s="49"/>
      <c r="AG30" s="49"/>
      <c r="AH30" s="49"/>
      <c r="AI30" s="49"/>
    </row>
    <row r="31" spans="1:35" ht="18.75" x14ac:dyDescent="0.25">
      <c r="B31" s="155"/>
      <c r="C31" s="155"/>
      <c r="D31" s="78"/>
      <c r="E31" s="78"/>
      <c r="F31" s="78"/>
      <c r="G31" s="78"/>
      <c r="H31" s="78"/>
      <c r="I31" s="78"/>
      <c r="K31" s="206" t="s">
        <v>1383</v>
      </c>
      <c r="L31" s="206"/>
      <c r="M31" s="206" t="s">
        <v>1384</v>
      </c>
      <c r="N31" s="206"/>
      <c r="O31" s="206"/>
      <c r="P31" s="206"/>
      <c r="Q31" s="206"/>
      <c r="R31" s="206"/>
      <c r="S31" s="206"/>
      <c r="T31" s="206"/>
      <c r="U31" s="207" t="s">
        <v>1385</v>
      </c>
      <c r="V31" s="208"/>
      <c r="W31" s="208"/>
      <c r="X31" s="208"/>
      <c r="Y31" s="208"/>
      <c r="Z31" s="53"/>
      <c r="AA31" s="53"/>
      <c r="AB31" s="53"/>
      <c r="AC31" s="53"/>
      <c r="AD31" s="53"/>
      <c r="AE31" s="53"/>
      <c r="AF31" s="53"/>
      <c r="AG31" s="53"/>
      <c r="AH31" s="53"/>
      <c r="AI31" s="53"/>
    </row>
    <row r="32" spans="1:35" ht="47.25" x14ac:dyDescent="0.25">
      <c r="B32" s="155"/>
      <c r="C32" s="155"/>
      <c r="D32" s="78"/>
      <c r="E32" s="78"/>
      <c r="F32" s="78"/>
      <c r="G32" s="78"/>
      <c r="H32" s="78"/>
      <c r="I32" s="78"/>
      <c r="K32" s="56" t="s">
        <v>1388</v>
      </c>
      <c r="L32" s="56" t="s">
        <v>1389</v>
      </c>
      <c r="M32" s="56" t="s">
        <v>1390</v>
      </c>
      <c r="N32" s="56" t="s">
        <v>1391</v>
      </c>
      <c r="O32" s="56" t="s">
        <v>1392</v>
      </c>
      <c r="P32" s="56" t="s">
        <v>1393</v>
      </c>
      <c r="Q32" s="56" t="s">
        <v>1394</v>
      </c>
      <c r="R32" s="57" t="s">
        <v>1395</v>
      </c>
      <c r="S32" s="56" t="s">
        <v>1396</v>
      </c>
      <c r="T32" s="56" t="s">
        <v>1397</v>
      </c>
      <c r="U32" s="57" t="s">
        <v>1398</v>
      </c>
      <c r="V32" s="57" t="s">
        <v>1399</v>
      </c>
      <c r="W32" s="58" t="s">
        <v>1400</v>
      </c>
      <c r="X32" s="59" t="s">
        <v>1401</v>
      </c>
      <c r="Y32" s="60" t="s">
        <v>1402</v>
      </c>
      <c r="Z32" s="61" t="s">
        <v>1403</v>
      </c>
      <c r="AA32" s="60" t="s">
        <v>1404</v>
      </c>
      <c r="AB32" s="61" t="s">
        <v>1405</v>
      </c>
      <c r="AC32" s="60" t="s">
        <v>1406</v>
      </c>
      <c r="AD32" s="61" t="s">
        <v>1407</v>
      </c>
      <c r="AE32" s="60" t="s">
        <v>1408</v>
      </c>
      <c r="AF32" s="61" t="s">
        <v>1409</v>
      </c>
      <c r="AG32" s="60" t="s">
        <v>1410</v>
      </c>
      <c r="AH32" s="61" t="s">
        <v>1411</v>
      </c>
      <c r="AI32" s="60" t="s">
        <v>1412</v>
      </c>
    </row>
    <row r="33" spans="1:35" ht="15.75" thickBot="1" x14ac:dyDescent="0.3">
      <c r="B33" s="155"/>
      <c r="C33" s="155"/>
      <c r="D33" s="78"/>
      <c r="E33" s="78"/>
      <c r="F33" s="78"/>
      <c r="G33" s="78"/>
      <c r="H33" s="78"/>
      <c r="I33" s="78"/>
      <c r="K33" s="46"/>
      <c r="L33" s="64"/>
      <c r="M33" s="201" t="s">
        <v>1414</v>
      </c>
      <c r="N33" s="201" t="s">
        <v>1415</v>
      </c>
      <c r="O33" s="201" t="s">
        <v>1415</v>
      </c>
      <c r="P33" s="201" t="s">
        <v>1415</v>
      </c>
      <c r="Q33" s="87">
        <v>14</v>
      </c>
      <c r="R33" s="88">
        <v>8</v>
      </c>
      <c r="S33" s="89">
        <v>6</v>
      </c>
      <c r="T33" s="84">
        <v>1</v>
      </c>
      <c r="U33" s="64">
        <f t="shared" ref="U33:U38" si="33">Q33</f>
        <v>14</v>
      </c>
      <c r="V33" s="64">
        <f t="shared" ref="V33:V38" si="34">R33+S33+T33</f>
        <v>15</v>
      </c>
      <c r="W33" s="65">
        <f t="shared" ref="W33:W38" si="35">(L33*0.05)*U33</f>
        <v>0</v>
      </c>
      <c r="X33" s="65">
        <f t="shared" ref="X33:X38" si="36">L33*V33</f>
        <v>0</v>
      </c>
      <c r="Y33" s="65">
        <f t="shared" ref="Y33:Y38" si="37">X33+W33</f>
        <v>0</v>
      </c>
      <c r="Z33" s="66">
        <f t="shared" ref="Z33:Z38" si="38">L33+(L33*$AB$4)</f>
        <v>0</v>
      </c>
      <c r="AA33" s="65">
        <f t="shared" ref="AA33:AA38" si="39">((Z33*$X$4)*$U33)+(Z33*$V33)</f>
        <v>0</v>
      </c>
      <c r="AB33" s="66">
        <f t="shared" ref="AB33:AB38" si="40">Z33+(Z33*$AB$4)</f>
        <v>0</v>
      </c>
      <c r="AC33" s="65">
        <f t="shared" ref="AC33:AC38" si="41">((AB33*$X$4)*$U33)+(AB33*$V33)</f>
        <v>0</v>
      </c>
      <c r="AD33" s="66">
        <f t="shared" ref="AD33:AD38" si="42">AB33+(AB33*$AB$4)</f>
        <v>0</v>
      </c>
      <c r="AE33" s="65">
        <f t="shared" ref="AE33:AE38" si="43">((AD33*$X$4)*$U33)+(AD33*$V33)</f>
        <v>0</v>
      </c>
      <c r="AF33" s="66">
        <f t="shared" ref="AF33:AF38" si="44">AD33+(AD33*$AB$4)</f>
        <v>0</v>
      </c>
      <c r="AG33" s="65">
        <f t="shared" ref="AG33:AG38" si="45">((AF33*$X$4)*$U33)+(AF33*$V33)</f>
        <v>0</v>
      </c>
      <c r="AH33" s="66">
        <f t="shared" ref="AH33:AH38" si="46">AF33+(AF33*$AB$4)</f>
        <v>0</v>
      </c>
      <c r="AI33" s="65">
        <f t="shared" ref="AI33:AI38" si="47">((AH33*$X$4)*$U33)+(AH33*$V33)</f>
        <v>0</v>
      </c>
    </row>
    <row r="34" spans="1:35" ht="15.75" thickBot="1" x14ac:dyDescent="0.3">
      <c r="B34" s="155"/>
      <c r="C34" s="155"/>
      <c r="D34" s="78"/>
      <c r="E34" s="78"/>
      <c r="F34" s="78"/>
      <c r="G34" s="78"/>
      <c r="H34" s="78"/>
      <c r="I34" s="78"/>
      <c r="K34" s="46"/>
      <c r="L34" s="64"/>
      <c r="M34" s="202"/>
      <c r="N34" s="202"/>
      <c r="O34" s="202"/>
      <c r="P34" s="202"/>
      <c r="Q34" s="87">
        <v>14</v>
      </c>
      <c r="R34" s="88">
        <v>8</v>
      </c>
      <c r="S34" s="89">
        <v>6</v>
      </c>
      <c r="T34" s="84">
        <v>1</v>
      </c>
      <c r="U34" s="64">
        <f t="shared" si="33"/>
        <v>14</v>
      </c>
      <c r="V34" s="64">
        <f t="shared" si="34"/>
        <v>15</v>
      </c>
      <c r="W34" s="65">
        <f t="shared" si="35"/>
        <v>0</v>
      </c>
      <c r="X34" s="65">
        <f t="shared" si="36"/>
        <v>0</v>
      </c>
      <c r="Y34" s="65">
        <f t="shared" si="37"/>
        <v>0</v>
      </c>
      <c r="Z34" s="66">
        <f t="shared" si="38"/>
        <v>0</v>
      </c>
      <c r="AA34" s="65">
        <f t="shared" si="39"/>
        <v>0</v>
      </c>
      <c r="AB34" s="66">
        <f t="shared" si="40"/>
        <v>0</v>
      </c>
      <c r="AC34" s="65">
        <f t="shared" si="41"/>
        <v>0</v>
      </c>
      <c r="AD34" s="66">
        <f t="shared" si="42"/>
        <v>0</v>
      </c>
      <c r="AE34" s="65">
        <f t="shared" si="43"/>
        <v>0</v>
      </c>
      <c r="AF34" s="66">
        <f t="shared" si="44"/>
        <v>0</v>
      </c>
      <c r="AG34" s="65">
        <f t="shared" si="45"/>
        <v>0</v>
      </c>
      <c r="AH34" s="66">
        <f t="shared" si="46"/>
        <v>0</v>
      </c>
      <c r="AI34" s="65">
        <f t="shared" si="47"/>
        <v>0</v>
      </c>
    </row>
    <row r="35" spans="1:35" ht="15.75" thickBot="1" x14ac:dyDescent="0.3">
      <c r="A35" s="102"/>
      <c r="B35" s="155"/>
      <c r="C35" s="155"/>
      <c r="D35" s="78"/>
      <c r="E35" s="78"/>
      <c r="F35" s="78"/>
      <c r="G35" s="78"/>
      <c r="H35" s="78"/>
      <c r="I35" s="78"/>
      <c r="K35" s="46"/>
      <c r="L35" s="64"/>
      <c r="M35" s="202"/>
      <c r="N35" s="202"/>
      <c r="O35" s="202"/>
      <c r="P35" s="202"/>
      <c r="Q35" s="87">
        <v>14</v>
      </c>
      <c r="R35" s="88">
        <v>4</v>
      </c>
      <c r="S35" s="89">
        <v>0</v>
      </c>
      <c r="T35" s="84">
        <v>0</v>
      </c>
      <c r="U35" s="64">
        <f t="shared" si="33"/>
        <v>14</v>
      </c>
      <c r="V35" s="64">
        <f t="shared" si="34"/>
        <v>4</v>
      </c>
      <c r="W35" s="65">
        <f t="shared" si="35"/>
        <v>0</v>
      </c>
      <c r="X35" s="65">
        <f t="shared" si="36"/>
        <v>0</v>
      </c>
      <c r="Y35" s="65">
        <f t="shared" si="37"/>
        <v>0</v>
      </c>
      <c r="Z35" s="66">
        <f t="shared" si="38"/>
        <v>0</v>
      </c>
      <c r="AA35" s="65">
        <f t="shared" si="39"/>
        <v>0</v>
      </c>
      <c r="AB35" s="66">
        <f t="shared" si="40"/>
        <v>0</v>
      </c>
      <c r="AC35" s="65">
        <f t="shared" si="41"/>
        <v>0</v>
      </c>
      <c r="AD35" s="66">
        <f t="shared" si="42"/>
        <v>0</v>
      </c>
      <c r="AE35" s="65">
        <f t="shared" si="43"/>
        <v>0</v>
      </c>
      <c r="AF35" s="66">
        <f t="shared" si="44"/>
        <v>0</v>
      </c>
      <c r="AG35" s="65">
        <f t="shared" si="45"/>
        <v>0</v>
      </c>
      <c r="AH35" s="66">
        <f t="shared" si="46"/>
        <v>0</v>
      </c>
      <c r="AI35" s="65">
        <f t="shared" si="47"/>
        <v>0</v>
      </c>
    </row>
    <row r="36" spans="1:35" ht="15.75" thickBot="1" x14ac:dyDescent="0.3">
      <c r="A36" s="103"/>
      <c r="B36" s="155"/>
      <c r="C36" s="155"/>
      <c r="D36" s="78"/>
      <c r="E36" s="78"/>
      <c r="F36" s="78"/>
      <c r="G36" s="78"/>
      <c r="H36" s="78"/>
      <c r="I36" s="78"/>
      <c r="K36" s="46"/>
      <c r="L36" s="64"/>
      <c r="M36" s="202"/>
      <c r="N36" s="202"/>
      <c r="O36" s="202"/>
      <c r="P36" s="202"/>
      <c r="Q36" s="87">
        <v>14</v>
      </c>
      <c r="R36" s="88">
        <v>8</v>
      </c>
      <c r="S36" s="89">
        <v>6</v>
      </c>
      <c r="T36" s="84">
        <v>1</v>
      </c>
      <c r="U36" s="64">
        <f t="shared" si="33"/>
        <v>14</v>
      </c>
      <c r="V36" s="64">
        <f t="shared" si="34"/>
        <v>15</v>
      </c>
      <c r="W36" s="65">
        <f t="shared" si="35"/>
        <v>0</v>
      </c>
      <c r="X36" s="65">
        <f t="shared" si="36"/>
        <v>0</v>
      </c>
      <c r="Y36" s="65">
        <f t="shared" si="37"/>
        <v>0</v>
      </c>
      <c r="Z36" s="66">
        <f t="shared" si="38"/>
        <v>0</v>
      </c>
      <c r="AA36" s="65">
        <f t="shared" si="39"/>
        <v>0</v>
      </c>
      <c r="AB36" s="66">
        <f t="shared" si="40"/>
        <v>0</v>
      </c>
      <c r="AC36" s="65">
        <f t="shared" si="41"/>
        <v>0</v>
      </c>
      <c r="AD36" s="66">
        <f t="shared" si="42"/>
        <v>0</v>
      </c>
      <c r="AE36" s="65">
        <f t="shared" si="43"/>
        <v>0</v>
      </c>
      <c r="AF36" s="66">
        <f t="shared" si="44"/>
        <v>0</v>
      </c>
      <c r="AG36" s="65">
        <f t="shared" si="45"/>
        <v>0</v>
      </c>
      <c r="AH36" s="66">
        <f t="shared" si="46"/>
        <v>0</v>
      </c>
      <c r="AI36" s="65">
        <f t="shared" si="47"/>
        <v>0</v>
      </c>
    </row>
    <row r="37" spans="1:35" ht="15.75" thickBot="1" x14ac:dyDescent="0.3">
      <c r="A37" s="78"/>
      <c r="B37" s="155"/>
      <c r="C37" s="158"/>
      <c r="D37" s="78"/>
      <c r="E37" s="78"/>
      <c r="F37" s="78"/>
      <c r="G37" s="78"/>
      <c r="H37" s="78"/>
      <c r="I37" s="78"/>
      <c r="K37" s="46"/>
      <c r="L37" s="64"/>
      <c r="M37" s="202"/>
      <c r="N37" s="202"/>
      <c r="O37" s="202"/>
      <c r="P37" s="202"/>
      <c r="Q37" s="87">
        <v>14</v>
      </c>
      <c r="R37" s="88">
        <v>8</v>
      </c>
      <c r="S37" s="89">
        <v>6</v>
      </c>
      <c r="T37" s="84">
        <v>1</v>
      </c>
      <c r="U37" s="64">
        <f t="shared" si="33"/>
        <v>14</v>
      </c>
      <c r="V37" s="64">
        <f t="shared" si="34"/>
        <v>15</v>
      </c>
      <c r="W37" s="65">
        <f t="shared" si="35"/>
        <v>0</v>
      </c>
      <c r="X37" s="65">
        <f t="shared" si="36"/>
        <v>0</v>
      </c>
      <c r="Y37" s="65">
        <f t="shared" si="37"/>
        <v>0</v>
      </c>
      <c r="Z37" s="66">
        <f t="shared" si="38"/>
        <v>0</v>
      </c>
      <c r="AA37" s="65">
        <f t="shared" si="39"/>
        <v>0</v>
      </c>
      <c r="AB37" s="66">
        <f t="shared" si="40"/>
        <v>0</v>
      </c>
      <c r="AC37" s="65">
        <f t="shared" si="41"/>
        <v>0</v>
      </c>
      <c r="AD37" s="66">
        <f t="shared" si="42"/>
        <v>0</v>
      </c>
      <c r="AE37" s="65">
        <f t="shared" si="43"/>
        <v>0</v>
      </c>
      <c r="AF37" s="66">
        <f t="shared" si="44"/>
        <v>0</v>
      </c>
      <c r="AG37" s="65">
        <f t="shared" si="45"/>
        <v>0</v>
      </c>
      <c r="AH37" s="66">
        <f t="shared" si="46"/>
        <v>0</v>
      </c>
      <c r="AI37" s="65">
        <f t="shared" si="47"/>
        <v>0</v>
      </c>
    </row>
    <row r="38" spans="1:35" ht="15.75" thickBot="1" x14ac:dyDescent="0.3">
      <c r="A38" s="78"/>
      <c r="B38" s="78"/>
      <c r="C38" s="78"/>
      <c r="D38" s="78"/>
      <c r="E38" s="78"/>
      <c r="F38" s="78"/>
      <c r="G38" s="78"/>
      <c r="H38" s="78"/>
      <c r="I38" s="78"/>
      <c r="K38" s="46"/>
      <c r="L38" s="64"/>
      <c r="M38" s="203"/>
      <c r="N38" s="203"/>
      <c r="O38" s="203"/>
      <c r="P38" s="218"/>
      <c r="Q38" s="91">
        <v>14</v>
      </c>
      <c r="R38" s="88">
        <v>8</v>
      </c>
      <c r="S38" s="92">
        <v>6</v>
      </c>
      <c r="T38" s="88">
        <v>1</v>
      </c>
      <c r="U38" s="64">
        <f t="shared" si="33"/>
        <v>14</v>
      </c>
      <c r="V38" s="64">
        <f t="shared" si="34"/>
        <v>15</v>
      </c>
      <c r="W38" s="65">
        <f t="shared" si="35"/>
        <v>0</v>
      </c>
      <c r="X38" s="65">
        <f t="shared" si="36"/>
        <v>0</v>
      </c>
      <c r="Y38" s="65">
        <f t="shared" si="37"/>
        <v>0</v>
      </c>
      <c r="Z38" s="66">
        <f t="shared" si="38"/>
        <v>0</v>
      </c>
      <c r="AA38" s="65">
        <f t="shared" si="39"/>
        <v>0</v>
      </c>
      <c r="AB38" s="66">
        <f t="shared" si="40"/>
        <v>0</v>
      </c>
      <c r="AC38" s="65">
        <f t="shared" si="41"/>
        <v>0</v>
      </c>
      <c r="AD38" s="66">
        <f t="shared" si="42"/>
        <v>0</v>
      </c>
      <c r="AE38" s="65">
        <f t="shared" si="43"/>
        <v>0</v>
      </c>
      <c r="AF38" s="66">
        <f t="shared" si="44"/>
        <v>0</v>
      </c>
      <c r="AG38" s="65">
        <f t="shared" si="45"/>
        <v>0</v>
      </c>
      <c r="AH38" s="66">
        <f t="shared" si="46"/>
        <v>0</v>
      </c>
      <c r="AI38" s="65">
        <f t="shared" si="47"/>
        <v>0</v>
      </c>
    </row>
    <row r="39" spans="1:35" ht="15.75" x14ac:dyDescent="0.25">
      <c r="A39" s="78"/>
      <c r="B39" s="78"/>
      <c r="C39" s="78"/>
      <c r="D39" s="78"/>
      <c r="E39" s="78"/>
      <c r="F39" s="78"/>
      <c r="G39" s="78"/>
      <c r="H39" s="78"/>
      <c r="I39" s="78"/>
      <c r="L39" s="71">
        <f>SUM(L33:L38)</f>
        <v>0</v>
      </c>
      <c r="Y39" s="72">
        <f t="shared" ref="Y39:AI39" si="48">SUM(Y33:Y38)</f>
        <v>0</v>
      </c>
      <c r="Z39" s="72">
        <f t="shared" si="48"/>
        <v>0</v>
      </c>
      <c r="AA39" s="72">
        <f t="shared" si="48"/>
        <v>0</v>
      </c>
      <c r="AB39" s="72">
        <f t="shared" si="48"/>
        <v>0</v>
      </c>
      <c r="AC39" s="72">
        <f t="shared" si="48"/>
        <v>0</v>
      </c>
      <c r="AD39" s="72">
        <f t="shared" si="48"/>
        <v>0</v>
      </c>
      <c r="AE39" s="72">
        <f t="shared" si="48"/>
        <v>0</v>
      </c>
      <c r="AF39" s="72">
        <f t="shared" si="48"/>
        <v>0</v>
      </c>
      <c r="AG39" s="72">
        <f t="shared" si="48"/>
        <v>0</v>
      </c>
      <c r="AH39" s="72">
        <f t="shared" si="48"/>
        <v>0</v>
      </c>
      <c r="AI39" s="81">
        <f t="shared" si="48"/>
        <v>0</v>
      </c>
    </row>
    <row r="40" spans="1:35" x14ac:dyDescent="0.25">
      <c r="A40" s="78"/>
      <c r="B40" s="78"/>
      <c r="C40" s="78"/>
      <c r="D40" s="78"/>
      <c r="E40" s="78"/>
      <c r="F40" s="78"/>
      <c r="G40" s="78"/>
      <c r="H40" s="78"/>
      <c r="I40" s="78"/>
    </row>
    <row r="41" spans="1:35" x14ac:dyDescent="0.25">
      <c r="A41" s="78"/>
      <c r="B41" s="78"/>
      <c r="C41" s="78"/>
      <c r="D41" s="78"/>
      <c r="E41" s="78"/>
      <c r="F41" s="78"/>
      <c r="G41" s="78"/>
      <c r="H41" s="78"/>
      <c r="I41" s="78"/>
    </row>
    <row r="42" spans="1:35" x14ac:dyDescent="0.25">
      <c r="A42" s="78"/>
      <c r="B42" s="78"/>
      <c r="C42" s="78"/>
      <c r="D42" s="78"/>
      <c r="E42" s="78"/>
      <c r="F42" s="78"/>
      <c r="G42" s="78"/>
      <c r="H42" s="78"/>
      <c r="I42" s="78"/>
    </row>
    <row r="43" spans="1:35" x14ac:dyDescent="0.25">
      <c r="A43" s="78"/>
      <c r="B43" s="78"/>
      <c r="C43" s="78"/>
      <c r="D43" s="78"/>
      <c r="E43" s="78"/>
      <c r="F43" s="78"/>
      <c r="G43" s="78"/>
      <c r="H43" s="78"/>
      <c r="I43" s="78"/>
    </row>
    <row r="44" spans="1:35" x14ac:dyDescent="0.25">
      <c r="A44" s="78"/>
      <c r="B44" s="78"/>
      <c r="C44" s="78"/>
      <c r="D44" s="78"/>
      <c r="E44" s="78"/>
      <c r="F44" s="78"/>
      <c r="G44" s="78"/>
      <c r="H44" s="78"/>
      <c r="I44" s="78"/>
    </row>
    <row r="45" spans="1:35" x14ac:dyDescent="0.25">
      <c r="A45" s="78"/>
      <c r="B45" s="78"/>
      <c r="C45" s="78"/>
      <c r="D45" s="78"/>
      <c r="E45" s="78"/>
      <c r="F45" s="78"/>
      <c r="G45" s="78"/>
      <c r="H45" s="78"/>
      <c r="I45" s="78"/>
    </row>
  </sheetData>
  <mergeCells count="46">
    <mergeCell ref="Y4:AA4"/>
    <mergeCell ref="A2:I2"/>
    <mergeCell ref="K2:T2"/>
    <mergeCell ref="A4:I4"/>
    <mergeCell ref="K4:T4"/>
    <mergeCell ref="U4:W4"/>
    <mergeCell ref="H7:I7"/>
    <mergeCell ref="M7:M13"/>
    <mergeCell ref="N7:N13"/>
    <mergeCell ref="O7:O13"/>
    <mergeCell ref="P7:P13"/>
    <mergeCell ref="H5:I5"/>
    <mergeCell ref="K5:L5"/>
    <mergeCell ref="M5:T5"/>
    <mergeCell ref="U5:Y5"/>
    <mergeCell ref="H6:I6"/>
    <mergeCell ref="H18:I18"/>
    <mergeCell ref="K18:L18"/>
    <mergeCell ref="M18:T18"/>
    <mergeCell ref="U18:Y18"/>
    <mergeCell ref="H9:I9"/>
    <mergeCell ref="A10:I10"/>
    <mergeCell ref="H11:I11"/>
    <mergeCell ref="H12:I12"/>
    <mergeCell ref="H13:I13"/>
    <mergeCell ref="A15:I15"/>
    <mergeCell ref="H16:I16"/>
    <mergeCell ref="H17:I17"/>
    <mergeCell ref="K17:T17"/>
    <mergeCell ref="U17:W17"/>
    <mergeCell ref="Y17:AA17"/>
    <mergeCell ref="H19:I19"/>
    <mergeCell ref="M20:M26"/>
    <mergeCell ref="N20:N26"/>
    <mergeCell ref="O20:O26"/>
    <mergeCell ref="P20:P26"/>
    <mergeCell ref="U30:W30"/>
    <mergeCell ref="Y30:AA30"/>
    <mergeCell ref="K31:L31"/>
    <mergeCell ref="M31:T31"/>
    <mergeCell ref="U31:Y31"/>
    <mergeCell ref="M33:M38"/>
    <mergeCell ref="N33:N38"/>
    <mergeCell ref="O33:O38"/>
    <mergeCell ref="P33:P38"/>
    <mergeCell ref="K30:T30"/>
  </mergeCells>
  <dataValidations count="1">
    <dataValidation type="list" allowBlank="1" showInputMessage="1" showErrorMessage="1" sqref="M7:P9 M20:P21 M33:P33" xr:uid="{D6418B16-3C64-4C02-8FD6-941F2880C0F5}">
      <formula1>"incremental, full"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E485A-8E88-47A1-94AE-46F884065DA7}">
  <dimension ref="A1:AI45"/>
  <sheetViews>
    <sheetView topLeftCell="N26" zoomScale="90" zoomScaleNormal="90" workbookViewId="0">
      <selection activeCell="Z41" sqref="Z41:Z43"/>
    </sheetView>
  </sheetViews>
  <sheetFormatPr defaultRowHeight="15" x14ac:dyDescent="0.25"/>
  <cols>
    <col min="1" max="1" width="16.5703125" customWidth="1"/>
    <col min="2" max="2" width="13.28515625" bestFit="1" customWidth="1"/>
    <col min="3" max="3" width="16.140625" bestFit="1" customWidth="1"/>
    <col min="4" max="4" width="9" customWidth="1"/>
    <col min="5" max="5" width="11.42578125" customWidth="1"/>
    <col min="6" max="6" width="13.140625" customWidth="1"/>
    <col min="7" max="7" width="12.140625" bestFit="1" customWidth="1"/>
    <col min="9" max="9" width="28.42578125" customWidth="1"/>
    <col min="11" max="11" width="15.85546875" bestFit="1" customWidth="1"/>
    <col min="12" max="12" width="21.42578125" bestFit="1" customWidth="1"/>
    <col min="13" max="13" width="14.140625" customWidth="1"/>
    <col min="14" max="14" width="14.7109375" customWidth="1"/>
    <col min="15" max="15" width="14.42578125" customWidth="1"/>
    <col min="16" max="16" width="17.28515625" bestFit="1" customWidth="1"/>
    <col min="17" max="20" width="14.28515625" style="1" customWidth="1"/>
    <col min="21" max="35" width="14.28515625" customWidth="1"/>
  </cols>
  <sheetData>
    <row r="1" spans="1:35" ht="15.75" thickBot="1" x14ac:dyDescent="0.3"/>
    <row r="2" spans="1:35" ht="18.75" x14ac:dyDescent="0.25">
      <c r="A2" s="190"/>
      <c r="B2" s="191"/>
      <c r="C2" s="191"/>
      <c r="D2" s="191"/>
      <c r="E2" s="191"/>
      <c r="F2" s="191"/>
      <c r="G2" s="191"/>
      <c r="H2" s="191"/>
      <c r="I2" s="192"/>
      <c r="K2" s="193"/>
      <c r="L2" s="194"/>
      <c r="M2" s="194"/>
      <c r="N2" s="194"/>
      <c r="O2" s="194"/>
      <c r="P2" s="194"/>
      <c r="Q2" s="194"/>
      <c r="R2" s="194"/>
      <c r="S2" s="194"/>
      <c r="T2" s="194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</row>
    <row r="3" spans="1:35" ht="15.75" thickBot="1" x14ac:dyDescent="0.3"/>
    <row r="4" spans="1:35" ht="26.25" x14ac:dyDescent="0.25">
      <c r="A4" s="190" t="s">
        <v>1372</v>
      </c>
      <c r="B4" s="191"/>
      <c r="C4" s="191"/>
      <c r="D4" s="191"/>
      <c r="E4" s="191"/>
      <c r="F4" s="191"/>
      <c r="G4" s="191"/>
      <c r="H4" s="191"/>
      <c r="I4" s="192"/>
      <c r="K4" s="195" t="s">
        <v>1373</v>
      </c>
      <c r="L4" s="196"/>
      <c r="M4" s="196"/>
      <c r="N4" s="196"/>
      <c r="O4" s="196"/>
      <c r="P4" s="196"/>
      <c r="Q4" s="196"/>
      <c r="R4" s="196"/>
      <c r="S4" s="196"/>
      <c r="T4" s="197"/>
      <c r="U4" s="198" t="s">
        <v>1374</v>
      </c>
      <c r="V4" s="189"/>
      <c r="W4" s="189"/>
      <c r="X4" s="49">
        <v>0.03</v>
      </c>
      <c r="Y4" s="189" t="s">
        <v>1375</v>
      </c>
      <c r="Z4" s="189"/>
      <c r="AA4" s="189"/>
      <c r="AB4" s="49">
        <v>0.1</v>
      </c>
      <c r="AC4" s="50"/>
      <c r="AD4" s="48"/>
      <c r="AE4" s="48"/>
      <c r="AF4" s="49"/>
      <c r="AG4" s="49"/>
      <c r="AH4" s="49"/>
      <c r="AI4" s="49"/>
    </row>
    <row r="5" spans="1:35" ht="18.75" x14ac:dyDescent="0.25">
      <c r="A5" s="51"/>
      <c r="B5" s="52" t="s">
        <v>1376</v>
      </c>
      <c r="C5" s="52" t="s">
        <v>1377</v>
      </c>
      <c r="D5" s="52" t="s">
        <v>1378</v>
      </c>
      <c r="E5" s="52" t="s">
        <v>1379</v>
      </c>
      <c r="F5" s="52" t="s">
        <v>1380</v>
      </c>
      <c r="G5" s="52" t="s">
        <v>1381</v>
      </c>
      <c r="H5" s="204" t="s">
        <v>1382</v>
      </c>
      <c r="I5" s="205"/>
      <c r="K5" s="206" t="s">
        <v>1383</v>
      </c>
      <c r="L5" s="206"/>
      <c r="M5" s="206" t="s">
        <v>1384</v>
      </c>
      <c r="N5" s="206"/>
      <c r="O5" s="206"/>
      <c r="P5" s="206"/>
      <c r="Q5" s="206"/>
      <c r="R5" s="206"/>
      <c r="S5" s="206"/>
      <c r="T5" s="206"/>
      <c r="U5" s="207" t="s">
        <v>1385</v>
      </c>
      <c r="V5" s="208"/>
      <c r="W5" s="208"/>
      <c r="X5" s="208"/>
      <c r="Y5" s="208"/>
      <c r="Z5" s="53"/>
      <c r="AA5" s="53"/>
      <c r="AB5" s="53"/>
      <c r="AC5" s="53"/>
      <c r="AD5" s="53"/>
      <c r="AE5" s="53"/>
      <c r="AF5" s="53"/>
      <c r="AG5" s="53"/>
      <c r="AH5" s="53"/>
      <c r="AI5" s="53"/>
    </row>
    <row r="6" spans="1:35" ht="47.25" x14ac:dyDescent="0.25">
      <c r="A6" s="54" t="s">
        <v>1386</v>
      </c>
      <c r="B6" s="55">
        <v>150</v>
      </c>
      <c r="C6" s="55"/>
      <c r="D6" s="55"/>
      <c r="E6" s="55"/>
      <c r="F6" s="55"/>
      <c r="G6" s="55"/>
      <c r="H6" s="199" t="s">
        <v>1387</v>
      </c>
      <c r="I6" s="200"/>
      <c r="K6" s="56" t="s">
        <v>1388</v>
      </c>
      <c r="L6" s="56" t="s">
        <v>1389</v>
      </c>
      <c r="M6" s="56" t="s">
        <v>1390</v>
      </c>
      <c r="N6" s="56" t="s">
        <v>1391</v>
      </c>
      <c r="O6" s="56" t="s">
        <v>1392</v>
      </c>
      <c r="P6" s="56" t="s">
        <v>1393</v>
      </c>
      <c r="Q6" s="56" t="s">
        <v>1394</v>
      </c>
      <c r="R6" s="56" t="s">
        <v>1395</v>
      </c>
      <c r="S6" s="56" t="s">
        <v>1396</v>
      </c>
      <c r="T6" s="56" t="s">
        <v>1397</v>
      </c>
      <c r="U6" s="57" t="s">
        <v>1398</v>
      </c>
      <c r="V6" s="57" t="s">
        <v>1399</v>
      </c>
      <c r="W6" s="58" t="s">
        <v>1400</v>
      </c>
      <c r="X6" s="59" t="s">
        <v>1401</v>
      </c>
      <c r="Y6" s="60" t="s">
        <v>1402</v>
      </c>
      <c r="Z6" s="61" t="s">
        <v>1403</v>
      </c>
      <c r="AA6" s="60" t="s">
        <v>1404</v>
      </c>
      <c r="AB6" s="61" t="s">
        <v>1405</v>
      </c>
      <c r="AC6" s="60" t="s">
        <v>1406</v>
      </c>
      <c r="AD6" s="61" t="s">
        <v>1407</v>
      </c>
      <c r="AE6" s="60" t="s">
        <v>1408</v>
      </c>
      <c r="AF6" s="61" t="s">
        <v>1409</v>
      </c>
      <c r="AG6" s="60" t="s">
        <v>1410</v>
      </c>
      <c r="AH6" s="61" t="s">
        <v>1411</v>
      </c>
      <c r="AI6" s="60" t="s">
        <v>1412</v>
      </c>
    </row>
    <row r="7" spans="1:35" ht="15.75" thickBot="1" x14ac:dyDescent="0.3">
      <c r="A7" s="62" t="s">
        <v>1413</v>
      </c>
      <c r="B7" s="63"/>
      <c r="C7" s="63"/>
      <c r="D7" s="63"/>
      <c r="E7" s="63"/>
      <c r="F7" s="63"/>
      <c r="G7" s="63"/>
      <c r="H7" s="199" t="s">
        <v>1387</v>
      </c>
      <c r="I7" s="200"/>
      <c r="K7" s="105" t="s">
        <v>1443</v>
      </c>
      <c r="L7" s="64">
        <v>0</v>
      </c>
      <c r="M7" s="201" t="s">
        <v>1414</v>
      </c>
      <c r="N7" s="201" t="s">
        <v>1415</v>
      </c>
      <c r="O7" s="201" t="s">
        <v>1415</v>
      </c>
      <c r="P7" s="201" t="s">
        <v>1415</v>
      </c>
      <c r="Q7" s="84">
        <v>0</v>
      </c>
      <c r="R7" s="84">
        <v>0</v>
      </c>
      <c r="S7" s="84">
        <v>0</v>
      </c>
      <c r="T7" s="84">
        <v>0</v>
      </c>
      <c r="U7" s="64">
        <f>Q7</f>
        <v>0</v>
      </c>
      <c r="V7" s="64">
        <f t="shared" ref="V7:V13" si="0">R7+S7+T7</f>
        <v>0</v>
      </c>
      <c r="W7" s="65">
        <f t="shared" ref="W7:W13" si="1">(L7*0.05)*U7</f>
        <v>0</v>
      </c>
      <c r="X7" s="65">
        <f t="shared" ref="X7:X13" si="2">L7*V7</f>
        <v>0</v>
      </c>
      <c r="Y7" s="65">
        <f t="shared" ref="Y7:Y13" si="3">X7+W7</f>
        <v>0</v>
      </c>
      <c r="Z7" s="66">
        <f t="shared" ref="Z7:Z13" si="4">L7+(L7*$AB$4)</f>
        <v>0</v>
      </c>
      <c r="AA7" s="65">
        <f t="shared" ref="AA7:AA13" si="5">((Z7*$X$4)*$U7)+(Z7*$V7)</f>
        <v>0</v>
      </c>
      <c r="AB7" s="66">
        <f t="shared" ref="AB7:AB13" si="6">Z7+(Z7*$AB$4)</f>
        <v>0</v>
      </c>
      <c r="AC7" s="65">
        <f t="shared" ref="AC7:AC13" si="7">((AB7*$X$4)*$U7)+(AB7*$V7)</f>
        <v>0</v>
      </c>
      <c r="AD7" s="66">
        <f t="shared" ref="AD7:AD13" si="8">AB7+(AB7*$AB$4)</f>
        <v>0</v>
      </c>
      <c r="AE7" s="65">
        <f t="shared" ref="AE7:AE13" si="9">((AD7*$X$4)*$U7)+(AD7*$V7)</f>
        <v>0</v>
      </c>
      <c r="AF7" s="66">
        <f t="shared" ref="AF7:AF13" si="10">AD7+(AD7*$AB$4)</f>
        <v>0</v>
      </c>
      <c r="AG7" s="65">
        <f t="shared" ref="AG7:AG13" si="11">((AF7*$X$4)*$U7)+(AF7*$V7)</f>
        <v>0</v>
      </c>
      <c r="AH7" s="66">
        <f t="shared" ref="AH7:AH13" si="12">AF7+(AF7*$AB$4)</f>
        <v>0</v>
      </c>
      <c r="AI7" s="65">
        <f t="shared" ref="AI7:AI13" si="13">((AH7*$X$4)*$U7)+(AH7*$V7)</f>
        <v>0</v>
      </c>
    </row>
    <row r="8" spans="1:35" ht="15.75" thickBot="1" x14ac:dyDescent="0.3">
      <c r="A8" s="62"/>
      <c r="B8" s="63"/>
      <c r="C8" s="63"/>
      <c r="D8" s="63"/>
      <c r="E8" s="63"/>
      <c r="F8" s="63"/>
      <c r="G8" s="63"/>
      <c r="H8" s="100"/>
      <c r="I8" s="101"/>
      <c r="K8" s="105" t="s">
        <v>1449</v>
      </c>
      <c r="L8" s="64">
        <v>0</v>
      </c>
      <c r="M8" s="202"/>
      <c r="N8" s="202"/>
      <c r="O8" s="202"/>
      <c r="P8" s="202"/>
      <c r="Q8" s="85">
        <v>14</v>
      </c>
      <c r="R8" s="85">
        <v>8</v>
      </c>
      <c r="S8" s="85">
        <v>2</v>
      </c>
      <c r="T8" s="85">
        <v>0</v>
      </c>
      <c r="U8" s="64">
        <f>Q8</f>
        <v>14</v>
      </c>
      <c r="V8" s="64">
        <f t="shared" si="0"/>
        <v>10</v>
      </c>
      <c r="W8" s="65">
        <f t="shared" si="1"/>
        <v>0</v>
      </c>
      <c r="X8" s="65">
        <f t="shared" si="2"/>
        <v>0</v>
      </c>
      <c r="Y8" s="65">
        <f t="shared" si="3"/>
        <v>0</v>
      </c>
      <c r="Z8" s="66">
        <f t="shared" si="4"/>
        <v>0</v>
      </c>
      <c r="AA8" s="65">
        <f t="shared" si="5"/>
        <v>0</v>
      </c>
      <c r="AB8" s="66">
        <f t="shared" si="6"/>
        <v>0</v>
      </c>
      <c r="AC8" s="65">
        <f t="shared" si="7"/>
        <v>0</v>
      </c>
      <c r="AD8" s="66">
        <f t="shared" si="8"/>
        <v>0</v>
      </c>
      <c r="AE8" s="65">
        <f t="shared" si="9"/>
        <v>0</v>
      </c>
      <c r="AF8" s="66">
        <f t="shared" si="10"/>
        <v>0</v>
      </c>
      <c r="AG8" s="65">
        <f t="shared" si="11"/>
        <v>0</v>
      </c>
      <c r="AH8" s="66">
        <f t="shared" si="12"/>
        <v>0</v>
      </c>
      <c r="AI8" s="65">
        <f t="shared" si="13"/>
        <v>0</v>
      </c>
    </row>
    <row r="9" spans="1:35" ht="19.5" thickBot="1" x14ac:dyDescent="0.3">
      <c r="A9" s="62"/>
      <c r="B9" s="67"/>
      <c r="C9" s="67"/>
      <c r="D9" s="67"/>
      <c r="E9" s="67"/>
      <c r="F9" s="67"/>
      <c r="G9" s="68"/>
      <c r="H9" s="209"/>
      <c r="I9" s="210"/>
      <c r="K9" s="105" t="s">
        <v>1361</v>
      </c>
      <c r="L9" s="64">
        <v>0</v>
      </c>
      <c r="M9" s="202"/>
      <c r="N9" s="202"/>
      <c r="O9" s="202"/>
      <c r="P9" s="202"/>
      <c r="Q9" s="85">
        <v>14</v>
      </c>
      <c r="R9" s="85">
        <v>8</v>
      </c>
      <c r="S9" s="85">
        <v>2</v>
      </c>
      <c r="T9" s="85">
        <v>0</v>
      </c>
      <c r="U9" s="64">
        <f>Q9</f>
        <v>14</v>
      </c>
      <c r="V9" s="64">
        <f t="shared" si="0"/>
        <v>10</v>
      </c>
      <c r="W9" s="65">
        <f t="shared" si="1"/>
        <v>0</v>
      </c>
      <c r="X9" s="65">
        <f t="shared" si="2"/>
        <v>0</v>
      </c>
      <c r="Y9" s="65">
        <f t="shared" si="3"/>
        <v>0</v>
      </c>
      <c r="Z9" s="66">
        <f t="shared" si="4"/>
        <v>0</v>
      </c>
      <c r="AA9" s="65">
        <f t="shared" si="5"/>
        <v>0</v>
      </c>
      <c r="AB9" s="66">
        <f t="shared" si="6"/>
        <v>0</v>
      </c>
      <c r="AC9" s="65">
        <f t="shared" si="7"/>
        <v>0</v>
      </c>
      <c r="AD9" s="66">
        <f t="shared" si="8"/>
        <v>0</v>
      </c>
      <c r="AE9" s="65">
        <f t="shared" si="9"/>
        <v>0</v>
      </c>
      <c r="AF9" s="66">
        <f t="shared" si="10"/>
        <v>0</v>
      </c>
      <c r="AG9" s="65">
        <f t="shared" si="11"/>
        <v>0</v>
      </c>
      <c r="AH9" s="66">
        <f t="shared" si="12"/>
        <v>0</v>
      </c>
      <c r="AI9" s="65">
        <f t="shared" si="13"/>
        <v>0</v>
      </c>
    </row>
    <row r="10" spans="1:35" ht="15.75" thickBot="1" x14ac:dyDescent="0.3">
      <c r="A10" s="190" t="s">
        <v>1416</v>
      </c>
      <c r="B10" s="211"/>
      <c r="C10" s="211"/>
      <c r="D10" s="211"/>
      <c r="E10" s="211"/>
      <c r="F10" s="211"/>
      <c r="G10" s="211"/>
      <c r="H10" s="191"/>
      <c r="I10" s="192"/>
      <c r="K10" s="105" t="s">
        <v>1319</v>
      </c>
      <c r="L10" s="64">
        <v>0</v>
      </c>
      <c r="M10" s="202"/>
      <c r="N10" s="202"/>
      <c r="O10" s="202"/>
      <c r="P10" s="202"/>
      <c r="Q10" s="85">
        <v>14</v>
      </c>
      <c r="R10" s="85">
        <v>4</v>
      </c>
      <c r="S10" s="85">
        <v>2</v>
      </c>
      <c r="T10" s="85">
        <v>0</v>
      </c>
      <c r="U10" s="64">
        <f>Q10</f>
        <v>14</v>
      </c>
      <c r="V10" s="64">
        <f t="shared" si="0"/>
        <v>6</v>
      </c>
      <c r="W10" s="65">
        <f t="shared" si="1"/>
        <v>0</v>
      </c>
      <c r="X10" s="65">
        <f t="shared" si="2"/>
        <v>0</v>
      </c>
      <c r="Y10" s="65">
        <f t="shared" si="3"/>
        <v>0</v>
      </c>
      <c r="Z10" s="66">
        <f t="shared" si="4"/>
        <v>0</v>
      </c>
      <c r="AA10" s="65">
        <f t="shared" si="5"/>
        <v>0</v>
      </c>
      <c r="AB10" s="66">
        <f t="shared" si="6"/>
        <v>0</v>
      </c>
      <c r="AC10" s="65">
        <f t="shared" si="7"/>
        <v>0</v>
      </c>
      <c r="AD10" s="66">
        <f t="shared" si="8"/>
        <v>0</v>
      </c>
      <c r="AE10" s="65">
        <f t="shared" si="9"/>
        <v>0</v>
      </c>
      <c r="AF10" s="66">
        <f t="shared" si="10"/>
        <v>0</v>
      </c>
      <c r="AG10" s="65">
        <f t="shared" si="11"/>
        <v>0</v>
      </c>
      <c r="AH10" s="66">
        <f t="shared" si="12"/>
        <v>0</v>
      </c>
      <c r="AI10" s="65">
        <f t="shared" si="13"/>
        <v>0</v>
      </c>
    </row>
    <row r="11" spans="1:35" ht="15.75" thickBot="1" x14ac:dyDescent="0.3">
      <c r="A11" s="51"/>
      <c r="B11" s="69" t="s">
        <v>1376</v>
      </c>
      <c r="C11" s="69" t="s">
        <v>1377</v>
      </c>
      <c r="D11" s="69" t="s">
        <v>1378</v>
      </c>
      <c r="E11" s="69" t="s">
        <v>1379</v>
      </c>
      <c r="F11" s="69" t="s">
        <v>1380</v>
      </c>
      <c r="G11" s="69" t="s">
        <v>1381</v>
      </c>
      <c r="H11" s="204" t="s">
        <v>1382</v>
      </c>
      <c r="I11" s="205"/>
      <c r="K11" s="105" t="s">
        <v>1320</v>
      </c>
      <c r="L11" s="64">
        <v>0</v>
      </c>
      <c r="M11" s="202"/>
      <c r="N11" s="202"/>
      <c r="O11" s="202"/>
      <c r="P11" s="202"/>
      <c r="Q11" s="85">
        <v>14</v>
      </c>
      <c r="R11" s="85">
        <v>8</v>
      </c>
      <c r="S11" s="85">
        <v>2</v>
      </c>
      <c r="T11" s="85">
        <v>0</v>
      </c>
      <c r="U11" s="64">
        <f>Q11</f>
        <v>14</v>
      </c>
      <c r="V11" s="64">
        <f t="shared" si="0"/>
        <v>10</v>
      </c>
      <c r="W11" s="65">
        <f t="shared" si="1"/>
        <v>0</v>
      </c>
      <c r="X11" s="65">
        <f t="shared" si="2"/>
        <v>0</v>
      </c>
      <c r="Y11" s="65">
        <f t="shared" si="3"/>
        <v>0</v>
      </c>
      <c r="Z11" s="66">
        <f t="shared" si="4"/>
        <v>0</v>
      </c>
      <c r="AA11" s="65">
        <f t="shared" si="5"/>
        <v>0</v>
      </c>
      <c r="AB11" s="66">
        <f t="shared" si="6"/>
        <v>0</v>
      </c>
      <c r="AC11" s="65">
        <f t="shared" si="7"/>
        <v>0</v>
      </c>
      <c r="AD11" s="66">
        <f t="shared" si="8"/>
        <v>0</v>
      </c>
      <c r="AE11" s="65">
        <f t="shared" si="9"/>
        <v>0</v>
      </c>
      <c r="AF11" s="66">
        <f t="shared" si="10"/>
        <v>0</v>
      </c>
      <c r="AG11" s="65">
        <f t="shared" si="11"/>
        <v>0</v>
      </c>
      <c r="AH11" s="66">
        <f t="shared" si="12"/>
        <v>0</v>
      </c>
      <c r="AI11" s="65">
        <f t="shared" si="13"/>
        <v>0</v>
      </c>
    </row>
    <row r="12" spans="1:35" ht="15.75" thickBot="1" x14ac:dyDescent="0.3">
      <c r="A12" s="70" t="s">
        <v>1417</v>
      </c>
      <c r="B12" s="55"/>
      <c r="C12" s="55"/>
      <c r="D12" s="55"/>
      <c r="E12" s="55"/>
      <c r="F12" s="55"/>
      <c r="G12" s="55"/>
      <c r="H12" s="199" t="s">
        <v>1418</v>
      </c>
      <c r="I12" s="200"/>
      <c r="K12" s="105" t="s">
        <v>1450</v>
      </c>
      <c r="L12" s="64">
        <v>0</v>
      </c>
      <c r="M12" s="202"/>
      <c r="N12" s="202"/>
      <c r="O12" s="202"/>
      <c r="P12" s="202"/>
      <c r="Q12" s="85">
        <v>14</v>
      </c>
      <c r="R12" s="85">
        <v>8</v>
      </c>
      <c r="S12" s="85">
        <v>2</v>
      </c>
      <c r="T12" s="85">
        <v>0</v>
      </c>
      <c r="U12" s="64">
        <f>$Q$12</f>
        <v>14</v>
      </c>
      <c r="V12" s="64">
        <f t="shared" si="0"/>
        <v>10</v>
      </c>
      <c r="W12" s="65">
        <f t="shared" si="1"/>
        <v>0</v>
      </c>
      <c r="X12" s="65">
        <f t="shared" si="2"/>
        <v>0</v>
      </c>
      <c r="Y12" s="65">
        <f t="shared" si="3"/>
        <v>0</v>
      </c>
      <c r="Z12" s="66">
        <f t="shared" si="4"/>
        <v>0</v>
      </c>
      <c r="AA12" s="65">
        <f t="shared" si="5"/>
        <v>0</v>
      </c>
      <c r="AB12" s="66">
        <f t="shared" si="6"/>
        <v>0</v>
      </c>
      <c r="AC12" s="65">
        <f t="shared" si="7"/>
        <v>0</v>
      </c>
      <c r="AD12" s="66">
        <f t="shared" si="8"/>
        <v>0</v>
      </c>
      <c r="AE12" s="65">
        <f t="shared" si="9"/>
        <v>0</v>
      </c>
      <c r="AF12" s="66">
        <f t="shared" si="10"/>
        <v>0</v>
      </c>
      <c r="AG12" s="65">
        <f t="shared" si="11"/>
        <v>0</v>
      </c>
      <c r="AH12" s="66">
        <f t="shared" si="12"/>
        <v>0</v>
      </c>
      <c r="AI12" s="65">
        <f t="shared" si="13"/>
        <v>0</v>
      </c>
    </row>
    <row r="13" spans="1:35" ht="15.75" thickBot="1" x14ac:dyDescent="0.3">
      <c r="A13" s="70" t="s">
        <v>1417</v>
      </c>
      <c r="B13" s="55"/>
      <c r="C13" s="55"/>
      <c r="D13" s="55"/>
      <c r="E13" s="55"/>
      <c r="F13" s="55"/>
      <c r="G13" s="55"/>
      <c r="H13" s="199" t="s">
        <v>1419</v>
      </c>
      <c r="I13" s="200"/>
      <c r="K13" s="105" t="s">
        <v>1451</v>
      </c>
      <c r="L13" s="64">
        <v>0</v>
      </c>
      <c r="M13" s="203"/>
      <c r="N13" s="203"/>
      <c r="O13" s="203"/>
      <c r="P13" s="203"/>
      <c r="Q13" s="86">
        <v>14</v>
      </c>
      <c r="R13" s="86">
        <v>8</v>
      </c>
      <c r="S13" s="86">
        <v>0</v>
      </c>
      <c r="T13" s="86">
        <v>0</v>
      </c>
      <c r="U13" s="64">
        <v>14</v>
      </c>
      <c r="V13" s="64">
        <f t="shared" si="0"/>
        <v>8</v>
      </c>
      <c r="W13" s="65">
        <f t="shared" si="1"/>
        <v>0</v>
      </c>
      <c r="X13" s="65">
        <f t="shared" si="2"/>
        <v>0</v>
      </c>
      <c r="Y13" s="65">
        <f t="shared" si="3"/>
        <v>0</v>
      </c>
      <c r="Z13" s="66">
        <f t="shared" si="4"/>
        <v>0</v>
      </c>
      <c r="AA13" s="65">
        <f t="shared" si="5"/>
        <v>0</v>
      </c>
      <c r="AB13" s="66">
        <f t="shared" si="6"/>
        <v>0</v>
      </c>
      <c r="AC13" s="65">
        <f t="shared" si="7"/>
        <v>0</v>
      </c>
      <c r="AD13" s="66">
        <f t="shared" si="8"/>
        <v>0</v>
      </c>
      <c r="AE13" s="65">
        <f t="shared" si="9"/>
        <v>0</v>
      </c>
      <c r="AF13" s="66">
        <f t="shared" si="10"/>
        <v>0</v>
      </c>
      <c r="AG13" s="65">
        <f t="shared" si="11"/>
        <v>0</v>
      </c>
      <c r="AH13" s="66">
        <f t="shared" si="12"/>
        <v>0</v>
      </c>
      <c r="AI13" s="65">
        <f t="shared" si="13"/>
        <v>0</v>
      </c>
    </row>
    <row r="14" spans="1:35" ht="16.5" thickBot="1" x14ac:dyDescent="0.3">
      <c r="A14" s="70" t="s">
        <v>1417</v>
      </c>
      <c r="B14" s="112">
        <f>Y39</f>
        <v>3226</v>
      </c>
      <c r="C14" s="112">
        <f>AA39</f>
        <v>3520.8799999999997</v>
      </c>
      <c r="D14" s="112">
        <f>AC39</f>
        <v>3872.9679999999998</v>
      </c>
      <c r="E14" s="112">
        <f>AE39</f>
        <v>4260.2648000000008</v>
      </c>
      <c r="F14" s="112">
        <f>AG39</f>
        <v>4686.2912800000004</v>
      </c>
      <c r="G14" s="112">
        <f>AI39</f>
        <v>5154.9204080000009</v>
      </c>
      <c r="H14" s="199" t="s">
        <v>1452</v>
      </c>
      <c r="I14" s="200"/>
      <c r="L14" s="71">
        <f>SUM(L7:L13)</f>
        <v>0</v>
      </c>
      <c r="Y14" s="72">
        <f t="shared" ref="Y14:AI14" si="14">SUM(Y7:Y13)</f>
        <v>0</v>
      </c>
      <c r="Z14" s="72">
        <f t="shared" si="14"/>
        <v>0</v>
      </c>
      <c r="AA14" s="72">
        <f t="shared" si="14"/>
        <v>0</v>
      </c>
      <c r="AB14" s="72">
        <f t="shared" si="14"/>
        <v>0</v>
      </c>
      <c r="AC14" s="72">
        <f t="shared" si="14"/>
        <v>0</v>
      </c>
      <c r="AD14" s="72">
        <f t="shared" si="14"/>
        <v>0</v>
      </c>
      <c r="AE14" s="72">
        <f t="shared" si="14"/>
        <v>0</v>
      </c>
      <c r="AF14" s="72">
        <f t="shared" si="14"/>
        <v>0</v>
      </c>
      <c r="AG14" s="72">
        <f t="shared" si="14"/>
        <v>0</v>
      </c>
      <c r="AH14" s="72">
        <f t="shared" si="14"/>
        <v>0</v>
      </c>
      <c r="AI14" s="72">
        <f t="shared" si="14"/>
        <v>0</v>
      </c>
    </row>
    <row r="15" spans="1:35" ht="15.75" x14ac:dyDescent="0.25">
      <c r="A15" s="212" t="s">
        <v>1420</v>
      </c>
      <c r="B15" s="213"/>
      <c r="C15" s="213"/>
      <c r="D15" s="213"/>
      <c r="E15" s="213"/>
      <c r="F15" s="213"/>
      <c r="G15" s="213"/>
      <c r="H15" s="214"/>
      <c r="I15" s="215"/>
      <c r="Z15" s="72"/>
      <c r="AC15" s="8"/>
      <c r="AD15" s="8"/>
    </row>
    <row r="16" spans="1:35" x14ac:dyDescent="0.25">
      <c r="A16" s="73"/>
      <c r="B16" s="74" t="s">
        <v>1376</v>
      </c>
      <c r="C16" s="74" t="s">
        <v>1377</v>
      </c>
      <c r="D16" s="74" t="s">
        <v>1378</v>
      </c>
      <c r="E16" s="74" t="s">
        <v>1379</v>
      </c>
      <c r="F16" s="74" t="s">
        <v>1380</v>
      </c>
      <c r="G16" s="74" t="s">
        <v>1381</v>
      </c>
      <c r="H16" s="216" t="s">
        <v>1382</v>
      </c>
      <c r="I16" s="217"/>
    </row>
    <row r="17" spans="1:35" ht="30" x14ac:dyDescent="0.25">
      <c r="A17" s="75" t="s">
        <v>1421</v>
      </c>
      <c r="B17" s="76">
        <f t="shared" ref="B17:G19" si="15">B12*0.1</f>
        <v>0</v>
      </c>
      <c r="C17" s="76">
        <f t="shared" si="15"/>
        <v>0</v>
      </c>
      <c r="D17" s="76">
        <f t="shared" si="15"/>
        <v>0</v>
      </c>
      <c r="E17" s="76">
        <f t="shared" si="15"/>
        <v>0</v>
      </c>
      <c r="F17" s="76">
        <f t="shared" si="15"/>
        <v>0</v>
      </c>
      <c r="G17" s="77"/>
      <c r="H17" s="199" t="s">
        <v>1422</v>
      </c>
      <c r="I17" s="200"/>
      <c r="K17" s="195" t="s">
        <v>1423</v>
      </c>
      <c r="L17" s="196"/>
      <c r="M17" s="196"/>
      <c r="N17" s="196"/>
      <c r="O17" s="196"/>
      <c r="P17" s="196"/>
      <c r="Q17" s="196"/>
      <c r="R17" s="196"/>
      <c r="S17" s="196"/>
      <c r="T17" s="197"/>
      <c r="U17" s="198" t="s">
        <v>1374</v>
      </c>
      <c r="V17" s="189"/>
      <c r="W17" s="189"/>
      <c r="X17" s="49">
        <v>0.03</v>
      </c>
      <c r="Y17" s="189" t="s">
        <v>1375</v>
      </c>
      <c r="Z17" s="189"/>
      <c r="AA17" s="189"/>
      <c r="AB17" s="49">
        <v>0.1</v>
      </c>
      <c r="AC17" s="50"/>
      <c r="AD17" s="48"/>
      <c r="AE17" s="48"/>
      <c r="AF17" s="49"/>
      <c r="AG17" s="49"/>
      <c r="AH17" s="49"/>
      <c r="AI17" s="49"/>
    </row>
    <row r="18" spans="1:35" ht="30" x14ac:dyDescent="0.25">
      <c r="A18" s="75" t="s">
        <v>1421</v>
      </c>
      <c r="B18" s="76">
        <f t="shared" si="15"/>
        <v>0</v>
      </c>
      <c r="C18" s="76">
        <f t="shared" si="15"/>
        <v>0</v>
      </c>
      <c r="D18" s="76">
        <f t="shared" si="15"/>
        <v>0</v>
      </c>
      <c r="E18" s="76">
        <f t="shared" si="15"/>
        <v>0</v>
      </c>
      <c r="F18" s="76">
        <f t="shared" si="15"/>
        <v>0</v>
      </c>
      <c r="G18" s="77"/>
      <c r="H18" s="199" t="s">
        <v>1424</v>
      </c>
      <c r="I18" s="200"/>
      <c r="K18" s="206" t="s">
        <v>1383</v>
      </c>
      <c r="L18" s="206"/>
      <c r="M18" s="206" t="s">
        <v>1384</v>
      </c>
      <c r="N18" s="206"/>
      <c r="O18" s="206"/>
      <c r="P18" s="206"/>
      <c r="Q18" s="206"/>
      <c r="R18" s="206"/>
      <c r="S18" s="206"/>
      <c r="T18" s="206"/>
      <c r="U18" s="207" t="s">
        <v>1385</v>
      </c>
      <c r="V18" s="208"/>
      <c r="W18" s="208"/>
      <c r="X18" s="208"/>
      <c r="Y18" s="208"/>
      <c r="Z18" s="53"/>
      <c r="AA18" s="53"/>
      <c r="AB18" s="53"/>
      <c r="AC18" s="53"/>
      <c r="AD18" s="53"/>
      <c r="AE18" s="53"/>
      <c r="AF18" s="53"/>
      <c r="AG18" s="53"/>
      <c r="AH18" s="53"/>
      <c r="AI18" s="53"/>
    </row>
    <row r="19" spans="1:35" ht="47.25" x14ac:dyDescent="0.25">
      <c r="A19" s="75" t="s">
        <v>1421</v>
      </c>
      <c r="B19" s="77">
        <f t="shared" si="15"/>
        <v>322.60000000000002</v>
      </c>
      <c r="C19" s="77">
        <f t="shared" si="15"/>
        <v>352.08799999999997</v>
      </c>
      <c r="D19" s="77">
        <f t="shared" si="15"/>
        <v>387.29680000000002</v>
      </c>
      <c r="E19" s="77">
        <f t="shared" si="15"/>
        <v>426.02648000000011</v>
      </c>
      <c r="F19" s="77">
        <f t="shared" si="15"/>
        <v>468.62912800000004</v>
      </c>
      <c r="G19" s="104">
        <f t="shared" si="15"/>
        <v>515.49204080000015</v>
      </c>
      <c r="H19" s="199" t="s">
        <v>1453</v>
      </c>
      <c r="I19" s="200"/>
      <c r="K19" s="56" t="s">
        <v>1388</v>
      </c>
      <c r="L19" s="56" t="s">
        <v>1389</v>
      </c>
      <c r="M19" s="56" t="s">
        <v>1390</v>
      </c>
      <c r="N19" s="56" t="s">
        <v>1391</v>
      </c>
      <c r="O19" s="56" t="s">
        <v>1392</v>
      </c>
      <c r="P19" s="56" t="s">
        <v>1393</v>
      </c>
      <c r="Q19" s="56" t="s">
        <v>1394</v>
      </c>
      <c r="R19" s="57" t="s">
        <v>1395</v>
      </c>
      <c r="S19" s="56" t="s">
        <v>1396</v>
      </c>
      <c r="T19" s="56" t="s">
        <v>1397</v>
      </c>
      <c r="U19" s="57" t="s">
        <v>1398</v>
      </c>
      <c r="V19" s="57" t="s">
        <v>1399</v>
      </c>
      <c r="W19" s="58" t="s">
        <v>1400</v>
      </c>
      <c r="X19" s="59" t="s">
        <v>1401</v>
      </c>
      <c r="Y19" s="60" t="s">
        <v>1402</v>
      </c>
      <c r="Z19" s="61" t="s">
        <v>1403</v>
      </c>
      <c r="AA19" s="60" t="s">
        <v>1404</v>
      </c>
      <c r="AB19" s="61" t="s">
        <v>1405</v>
      </c>
      <c r="AC19" s="60" t="s">
        <v>1406</v>
      </c>
      <c r="AD19" s="61" t="s">
        <v>1407</v>
      </c>
      <c r="AE19" s="60" t="s">
        <v>1408</v>
      </c>
      <c r="AF19" s="61" t="s">
        <v>1409</v>
      </c>
      <c r="AG19" s="60" t="s">
        <v>1410</v>
      </c>
      <c r="AH19" s="61" t="s">
        <v>1411</v>
      </c>
      <c r="AI19" s="60" t="s">
        <v>1412</v>
      </c>
    </row>
    <row r="20" spans="1:35" ht="15.75" thickBot="1" x14ac:dyDescent="0.3">
      <c r="A20" s="78"/>
      <c r="B20" s="78"/>
      <c r="C20" s="78"/>
      <c r="D20" s="78"/>
      <c r="E20" s="78"/>
      <c r="F20" s="78"/>
      <c r="G20" s="78"/>
      <c r="H20" s="78"/>
      <c r="I20" s="78"/>
      <c r="K20" s="105" t="s">
        <v>1443</v>
      </c>
      <c r="L20" s="64">
        <v>0</v>
      </c>
      <c r="M20" s="201" t="s">
        <v>1414</v>
      </c>
      <c r="N20" s="201" t="s">
        <v>1415</v>
      </c>
      <c r="O20" s="201" t="s">
        <v>1415</v>
      </c>
      <c r="P20" s="201" t="s">
        <v>1415</v>
      </c>
      <c r="Q20" s="87">
        <v>0</v>
      </c>
      <c r="R20" s="88">
        <v>0</v>
      </c>
      <c r="S20" s="89">
        <v>0</v>
      </c>
      <c r="T20" s="84">
        <v>0</v>
      </c>
      <c r="U20" s="64">
        <f t="shared" ref="U20:U26" si="16">Q20</f>
        <v>0</v>
      </c>
      <c r="V20" s="64">
        <f t="shared" ref="V20:V26" si="17">R20+S20+T20</f>
        <v>0</v>
      </c>
      <c r="W20" s="65">
        <f t="shared" ref="W20:W26" si="18">(L20*0.05)*U20</f>
        <v>0</v>
      </c>
      <c r="X20" s="65">
        <f t="shared" ref="X20:X26" si="19">L20*V20</f>
        <v>0</v>
      </c>
      <c r="Y20" s="65">
        <f t="shared" ref="Y20:Y26" si="20">X20+W20</f>
        <v>0</v>
      </c>
      <c r="Z20" s="66">
        <f t="shared" ref="Z20:Z26" si="21">L20+(L20*$AB$4)</f>
        <v>0</v>
      </c>
      <c r="AA20" s="65">
        <f t="shared" ref="AA20:AA26" si="22">((Z20*$X$4)*$U20)+(Z20*$V20)</f>
        <v>0</v>
      </c>
      <c r="AB20" s="66">
        <f t="shared" ref="AB20:AB26" si="23">Z20+(Z20*$AB$4)</f>
        <v>0</v>
      </c>
      <c r="AC20" s="65">
        <f t="shared" ref="AC20:AC26" si="24">((AB20*$X$4)*$U20)+(AB20*$V20)</f>
        <v>0</v>
      </c>
      <c r="AD20" s="66">
        <f t="shared" ref="AD20:AD26" si="25">AB20+(AB20*$AB$4)</f>
        <v>0</v>
      </c>
      <c r="AE20" s="65">
        <f t="shared" ref="AE20:AE26" si="26">((AD20*$X$4)*$U20)+(AD20*$V20)</f>
        <v>0</v>
      </c>
      <c r="AF20" s="66">
        <f t="shared" ref="AF20:AF26" si="27">AD20+(AD20*$AB$4)</f>
        <v>0</v>
      </c>
      <c r="AG20" s="65">
        <f t="shared" ref="AG20:AG26" si="28">((AF20*$X$4)*$U20)+(AF20*$V20)</f>
        <v>0</v>
      </c>
      <c r="AH20" s="66">
        <f t="shared" ref="AH20:AH26" si="29">AF20+(AF20*$AB$4)</f>
        <v>0</v>
      </c>
      <c r="AI20" s="65">
        <f t="shared" ref="AI20:AI26" si="30">((AH20*$X$4)*$U20)+(AH20*$V20)</f>
        <v>0</v>
      </c>
    </row>
    <row r="21" spans="1:35" ht="15.75" thickBot="1" x14ac:dyDescent="0.3">
      <c r="A21" s="78"/>
      <c r="B21" s="78"/>
      <c r="C21" s="78"/>
      <c r="D21" s="78"/>
      <c r="E21" s="78"/>
      <c r="F21" s="78"/>
      <c r="G21" s="78"/>
      <c r="H21" s="78"/>
      <c r="I21" s="78"/>
      <c r="K21" s="105" t="s">
        <v>1449</v>
      </c>
      <c r="L21" s="64">
        <v>0</v>
      </c>
      <c r="M21" s="202"/>
      <c r="N21" s="202"/>
      <c r="O21" s="202"/>
      <c r="P21" s="202"/>
      <c r="Q21" s="87">
        <v>14</v>
      </c>
      <c r="R21" s="88">
        <v>12</v>
      </c>
      <c r="S21" s="89">
        <v>24</v>
      </c>
      <c r="T21" s="84">
        <v>5</v>
      </c>
      <c r="U21" s="64">
        <f t="shared" si="16"/>
        <v>14</v>
      </c>
      <c r="V21" s="64">
        <f t="shared" si="17"/>
        <v>41</v>
      </c>
      <c r="W21" s="65">
        <f t="shared" si="18"/>
        <v>0</v>
      </c>
      <c r="X21" s="65">
        <f t="shared" si="19"/>
        <v>0</v>
      </c>
      <c r="Y21" s="65">
        <f t="shared" si="20"/>
        <v>0</v>
      </c>
      <c r="Z21" s="66">
        <f t="shared" si="21"/>
        <v>0</v>
      </c>
      <c r="AA21" s="65">
        <f t="shared" si="22"/>
        <v>0</v>
      </c>
      <c r="AB21" s="66">
        <f t="shared" si="23"/>
        <v>0</v>
      </c>
      <c r="AC21" s="65">
        <f t="shared" si="24"/>
        <v>0</v>
      </c>
      <c r="AD21" s="66">
        <f t="shared" si="25"/>
        <v>0</v>
      </c>
      <c r="AE21" s="65">
        <f t="shared" si="26"/>
        <v>0</v>
      </c>
      <c r="AF21" s="66">
        <f t="shared" si="27"/>
        <v>0</v>
      </c>
      <c r="AG21" s="65">
        <f t="shared" si="28"/>
        <v>0</v>
      </c>
      <c r="AH21" s="66">
        <f t="shared" si="29"/>
        <v>0</v>
      </c>
      <c r="AI21" s="65">
        <f t="shared" si="30"/>
        <v>0</v>
      </c>
    </row>
    <row r="22" spans="1:35" ht="15.75" thickBot="1" x14ac:dyDescent="0.3">
      <c r="A22" s="78" t="s">
        <v>1326</v>
      </c>
      <c r="B22" s="78"/>
      <c r="C22" s="78"/>
      <c r="D22" s="78" t="s">
        <v>1230</v>
      </c>
      <c r="E22" s="78"/>
      <c r="F22" s="78"/>
      <c r="G22" s="78"/>
      <c r="H22" s="78"/>
      <c r="I22" s="78"/>
      <c r="K22" s="105" t="s">
        <v>1361</v>
      </c>
      <c r="L22" s="64">
        <v>0</v>
      </c>
      <c r="M22" s="202"/>
      <c r="N22" s="202"/>
      <c r="O22" s="202"/>
      <c r="P22" s="202"/>
      <c r="Q22" s="87">
        <v>14</v>
      </c>
      <c r="R22" s="88">
        <v>12</v>
      </c>
      <c r="S22" s="89">
        <v>24</v>
      </c>
      <c r="T22" s="84">
        <v>5</v>
      </c>
      <c r="U22" s="64">
        <f t="shared" si="16"/>
        <v>14</v>
      </c>
      <c r="V22" s="64">
        <f t="shared" si="17"/>
        <v>41</v>
      </c>
      <c r="W22" s="65">
        <f t="shared" si="18"/>
        <v>0</v>
      </c>
      <c r="X22" s="65">
        <f t="shared" si="19"/>
        <v>0</v>
      </c>
      <c r="Y22" s="65">
        <f t="shared" si="20"/>
        <v>0</v>
      </c>
      <c r="Z22" s="66">
        <f t="shared" si="21"/>
        <v>0</v>
      </c>
      <c r="AA22" s="65">
        <f t="shared" si="22"/>
        <v>0</v>
      </c>
      <c r="AB22" s="66">
        <f t="shared" si="23"/>
        <v>0</v>
      </c>
      <c r="AC22" s="65">
        <f t="shared" si="24"/>
        <v>0</v>
      </c>
      <c r="AD22" s="66">
        <f t="shared" si="25"/>
        <v>0</v>
      </c>
      <c r="AE22" s="65">
        <f t="shared" si="26"/>
        <v>0</v>
      </c>
      <c r="AF22" s="66">
        <f t="shared" si="27"/>
        <v>0</v>
      </c>
      <c r="AG22" s="65">
        <f t="shared" si="28"/>
        <v>0</v>
      </c>
      <c r="AH22" s="66">
        <f t="shared" si="29"/>
        <v>0</v>
      </c>
      <c r="AI22" s="65">
        <f t="shared" si="30"/>
        <v>0</v>
      </c>
    </row>
    <row r="23" spans="1:35" ht="15.75" thickBot="1" x14ac:dyDescent="0.3">
      <c r="A23" s="14" t="s">
        <v>1238</v>
      </c>
      <c r="B23" s="14" t="s">
        <v>1489</v>
      </c>
      <c r="C23" s="93"/>
      <c r="D23" s="14" t="s">
        <v>1238</v>
      </c>
      <c r="E23" s="14" t="s">
        <v>1489</v>
      </c>
      <c r="F23" s="78"/>
      <c r="G23" s="78"/>
      <c r="H23" s="78"/>
      <c r="I23" s="78"/>
      <c r="K23" s="105" t="s">
        <v>1319</v>
      </c>
      <c r="L23" s="64">
        <v>0</v>
      </c>
      <c r="M23" s="202"/>
      <c r="N23" s="202"/>
      <c r="O23" s="202"/>
      <c r="P23" s="202"/>
      <c r="Q23" s="87">
        <v>14</v>
      </c>
      <c r="R23" s="88">
        <v>4</v>
      </c>
      <c r="S23" s="89">
        <v>0</v>
      </c>
      <c r="T23" s="84">
        <v>0</v>
      </c>
      <c r="U23" s="64">
        <f t="shared" si="16"/>
        <v>14</v>
      </c>
      <c r="V23" s="64">
        <f t="shared" si="17"/>
        <v>4</v>
      </c>
      <c r="W23" s="65">
        <f t="shared" si="18"/>
        <v>0</v>
      </c>
      <c r="X23" s="65">
        <f t="shared" si="19"/>
        <v>0</v>
      </c>
      <c r="Y23" s="65">
        <f t="shared" si="20"/>
        <v>0</v>
      </c>
      <c r="Z23" s="66">
        <f t="shared" si="21"/>
        <v>0</v>
      </c>
      <c r="AA23" s="65">
        <f t="shared" si="22"/>
        <v>0</v>
      </c>
      <c r="AB23" s="66">
        <f t="shared" si="23"/>
        <v>0</v>
      </c>
      <c r="AC23" s="65">
        <f t="shared" si="24"/>
        <v>0</v>
      </c>
      <c r="AD23" s="66">
        <f t="shared" si="25"/>
        <v>0</v>
      </c>
      <c r="AE23" s="65">
        <f t="shared" si="26"/>
        <v>0</v>
      </c>
      <c r="AF23" s="66">
        <f t="shared" si="27"/>
        <v>0</v>
      </c>
      <c r="AG23" s="65">
        <f t="shared" si="28"/>
        <v>0</v>
      </c>
      <c r="AH23" s="66">
        <f t="shared" si="29"/>
        <v>0</v>
      </c>
      <c r="AI23" s="65">
        <f t="shared" si="30"/>
        <v>0</v>
      </c>
    </row>
    <row r="24" spans="1:35" ht="15.75" thickBot="1" x14ac:dyDescent="0.3">
      <c r="A24" s="131" t="s">
        <v>1315</v>
      </c>
      <c r="B24" s="160">
        <v>3.5160676262284287</v>
      </c>
      <c r="C24" s="93"/>
      <c r="D24" s="9" t="s">
        <v>1315</v>
      </c>
      <c r="E24" s="139">
        <v>10.776960675786389</v>
      </c>
      <c r="F24" s="78"/>
      <c r="G24" s="78"/>
      <c r="H24" s="78"/>
      <c r="I24" s="78"/>
      <c r="K24" s="105" t="s">
        <v>1320</v>
      </c>
      <c r="L24" s="64">
        <v>0</v>
      </c>
      <c r="M24" s="202"/>
      <c r="N24" s="202"/>
      <c r="O24" s="202"/>
      <c r="P24" s="202"/>
      <c r="Q24" s="87">
        <v>14</v>
      </c>
      <c r="R24" s="88">
        <v>12</v>
      </c>
      <c r="S24" s="89">
        <v>24</v>
      </c>
      <c r="T24" s="84">
        <v>5</v>
      </c>
      <c r="U24" s="64">
        <f t="shared" si="16"/>
        <v>14</v>
      </c>
      <c r="V24" s="64">
        <f t="shared" si="17"/>
        <v>41</v>
      </c>
      <c r="W24" s="65">
        <f t="shared" si="18"/>
        <v>0</v>
      </c>
      <c r="X24" s="65">
        <f t="shared" si="19"/>
        <v>0</v>
      </c>
      <c r="Y24" s="65">
        <f t="shared" si="20"/>
        <v>0</v>
      </c>
      <c r="Z24" s="66">
        <f t="shared" si="21"/>
        <v>0</v>
      </c>
      <c r="AA24" s="65">
        <f t="shared" si="22"/>
        <v>0</v>
      </c>
      <c r="AB24" s="66">
        <f t="shared" si="23"/>
        <v>0</v>
      </c>
      <c r="AC24" s="65">
        <f t="shared" si="24"/>
        <v>0</v>
      </c>
      <c r="AD24" s="66">
        <f t="shared" si="25"/>
        <v>0</v>
      </c>
      <c r="AE24" s="65">
        <f t="shared" si="26"/>
        <v>0</v>
      </c>
      <c r="AF24" s="66">
        <f t="shared" si="27"/>
        <v>0</v>
      </c>
      <c r="AG24" s="65">
        <f t="shared" si="28"/>
        <v>0</v>
      </c>
      <c r="AH24" s="66">
        <f t="shared" si="29"/>
        <v>0</v>
      </c>
      <c r="AI24" s="65">
        <f t="shared" si="30"/>
        <v>0</v>
      </c>
    </row>
    <row r="25" spans="1:35" ht="15.75" thickBot="1" x14ac:dyDescent="0.3">
      <c r="A25" s="131" t="s">
        <v>1320</v>
      </c>
      <c r="B25" s="160">
        <v>7.1855873315595087</v>
      </c>
      <c r="C25" s="93"/>
      <c r="D25" s="9" t="s">
        <v>1316</v>
      </c>
      <c r="E25" s="139">
        <v>4.2686110362410545</v>
      </c>
      <c r="F25" s="78"/>
      <c r="G25" s="78"/>
      <c r="H25" s="78"/>
      <c r="I25" s="78"/>
      <c r="K25" s="105" t="s">
        <v>1450</v>
      </c>
      <c r="L25" s="64">
        <v>0</v>
      </c>
      <c r="M25" s="202"/>
      <c r="N25" s="202"/>
      <c r="O25" s="202"/>
      <c r="P25" s="202"/>
      <c r="Q25" s="87">
        <v>14</v>
      </c>
      <c r="R25" s="88">
        <v>12</v>
      </c>
      <c r="S25" s="89">
        <v>24</v>
      </c>
      <c r="T25" s="84">
        <v>5</v>
      </c>
      <c r="U25" s="64">
        <f t="shared" si="16"/>
        <v>14</v>
      </c>
      <c r="V25" s="64">
        <f t="shared" si="17"/>
        <v>41</v>
      </c>
      <c r="W25" s="65">
        <f t="shared" si="18"/>
        <v>0</v>
      </c>
      <c r="X25" s="65">
        <f t="shared" si="19"/>
        <v>0</v>
      </c>
      <c r="Y25" s="65">
        <f t="shared" si="20"/>
        <v>0</v>
      </c>
      <c r="Z25" s="66">
        <f t="shared" si="21"/>
        <v>0</v>
      </c>
      <c r="AA25" s="65">
        <f t="shared" si="22"/>
        <v>0</v>
      </c>
      <c r="AB25" s="66">
        <f t="shared" si="23"/>
        <v>0</v>
      </c>
      <c r="AC25" s="65">
        <f t="shared" si="24"/>
        <v>0</v>
      </c>
      <c r="AD25" s="66">
        <f t="shared" si="25"/>
        <v>0</v>
      </c>
      <c r="AE25" s="65">
        <f t="shared" si="26"/>
        <v>0</v>
      </c>
      <c r="AF25" s="66">
        <f t="shared" si="27"/>
        <v>0</v>
      </c>
      <c r="AG25" s="65">
        <f t="shared" si="28"/>
        <v>0</v>
      </c>
      <c r="AH25" s="66">
        <f t="shared" si="29"/>
        <v>0</v>
      </c>
      <c r="AI25" s="65">
        <f t="shared" si="30"/>
        <v>0</v>
      </c>
    </row>
    <row r="26" spans="1:35" ht="15.75" thickBot="1" x14ac:dyDescent="0.3">
      <c r="A26" s="131" t="s">
        <v>1316</v>
      </c>
      <c r="B26" s="160">
        <v>37.596459427734104</v>
      </c>
      <c r="C26" s="93"/>
      <c r="D26" s="9" t="s">
        <v>1318</v>
      </c>
      <c r="E26" s="139">
        <v>2.4501768592745066</v>
      </c>
      <c r="F26" s="40"/>
      <c r="H26" s="78"/>
      <c r="I26" s="78"/>
      <c r="K26" s="105" t="s">
        <v>1451</v>
      </c>
      <c r="L26" s="64">
        <v>0</v>
      </c>
      <c r="M26" s="203"/>
      <c r="N26" s="203"/>
      <c r="O26" s="203"/>
      <c r="P26" s="218"/>
      <c r="Q26" s="88">
        <v>14</v>
      </c>
      <c r="R26" s="88">
        <v>8</v>
      </c>
      <c r="S26" s="88">
        <v>0</v>
      </c>
      <c r="T26" s="88">
        <v>0</v>
      </c>
      <c r="U26" s="82">
        <f t="shared" si="16"/>
        <v>14</v>
      </c>
      <c r="V26" s="64">
        <f t="shared" si="17"/>
        <v>8</v>
      </c>
      <c r="W26" s="65">
        <f t="shared" si="18"/>
        <v>0</v>
      </c>
      <c r="X26" s="65">
        <f t="shared" si="19"/>
        <v>0</v>
      </c>
      <c r="Y26" s="65">
        <f t="shared" si="20"/>
        <v>0</v>
      </c>
      <c r="Z26" s="66">
        <f t="shared" si="21"/>
        <v>0</v>
      </c>
      <c r="AA26" s="65">
        <f t="shared" si="22"/>
        <v>0</v>
      </c>
      <c r="AB26" s="66">
        <f t="shared" si="23"/>
        <v>0</v>
      </c>
      <c r="AC26" s="65">
        <f t="shared" si="24"/>
        <v>0</v>
      </c>
      <c r="AD26" s="66">
        <f t="shared" si="25"/>
        <v>0</v>
      </c>
      <c r="AE26" s="65">
        <f t="shared" si="26"/>
        <v>0</v>
      </c>
      <c r="AF26" s="66">
        <f t="shared" si="27"/>
        <v>0</v>
      </c>
      <c r="AG26" s="65">
        <f t="shared" si="28"/>
        <v>0</v>
      </c>
      <c r="AH26" s="66">
        <f t="shared" si="29"/>
        <v>0</v>
      </c>
      <c r="AI26" s="65">
        <f t="shared" si="30"/>
        <v>0</v>
      </c>
    </row>
    <row r="27" spans="1:35" ht="15.75" x14ac:dyDescent="0.25">
      <c r="A27" s="131" t="s">
        <v>1318</v>
      </c>
      <c r="B27" s="160">
        <v>3.3206423353403807</v>
      </c>
      <c r="C27" s="156"/>
      <c r="D27" s="9" t="s">
        <v>1319</v>
      </c>
      <c r="E27" s="139">
        <v>7.0825448175892234</v>
      </c>
      <c r="F27" s="155"/>
      <c r="G27" s="155"/>
      <c r="H27" s="78"/>
      <c r="I27" s="78"/>
      <c r="L27" s="71">
        <f>SUM(L20:L26)</f>
        <v>0</v>
      </c>
      <c r="R27" s="90"/>
      <c r="S27" s="90"/>
      <c r="T27" s="90"/>
      <c r="V27" s="79"/>
      <c r="Y27" s="72">
        <f t="shared" ref="Y27:AI27" si="31">SUM(Y20:Y26)</f>
        <v>0</v>
      </c>
      <c r="Z27" s="72">
        <f t="shared" si="31"/>
        <v>0</v>
      </c>
      <c r="AA27" s="72">
        <f t="shared" si="31"/>
        <v>0</v>
      </c>
      <c r="AB27" s="72">
        <f t="shared" si="31"/>
        <v>0</v>
      </c>
      <c r="AC27" s="72">
        <f t="shared" si="31"/>
        <v>0</v>
      </c>
      <c r="AD27" s="72">
        <f t="shared" si="31"/>
        <v>0</v>
      </c>
      <c r="AE27" s="72">
        <f t="shared" si="31"/>
        <v>0</v>
      </c>
      <c r="AF27" s="72">
        <f t="shared" si="31"/>
        <v>0</v>
      </c>
      <c r="AG27" s="72">
        <f t="shared" si="31"/>
        <v>0</v>
      </c>
      <c r="AH27" s="72">
        <f t="shared" si="31"/>
        <v>0</v>
      </c>
      <c r="AI27" s="72">
        <f t="shared" si="31"/>
        <v>0</v>
      </c>
    </row>
    <row r="28" spans="1:35" ht="30" x14ac:dyDescent="0.25">
      <c r="A28" s="131" t="s">
        <v>1317</v>
      </c>
      <c r="B28" s="160">
        <v>16.38123968616128</v>
      </c>
      <c r="C28" s="156"/>
      <c r="D28" s="14" t="s">
        <v>1225</v>
      </c>
      <c r="E28" s="141">
        <v>24.578293388891176</v>
      </c>
      <c r="F28" s="155"/>
      <c r="G28" s="155"/>
      <c r="H28" s="78"/>
      <c r="I28" s="78"/>
    </row>
    <row r="29" spans="1:35" x14ac:dyDescent="0.25">
      <c r="A29" s="131" t="s">
        <v>1319</v>
      </c>
      <c r="B29" s="160">
        <v>57.947137635201216</v>
      </c>
      <c r="C29" s="156"/>
      <c r="F29" s="155"/>
      <c r="G29" s="155"/>
      <c r="H29" s="78"/>
      <c r="I29" s="78"/>
      <c r="K29" s="80" t="s">
        <v>1425</v>
      </c>
    </row>
    <row r="30" spans="1:35" ht="26.25" x14ac:dyDescent="0.25">
      <c r="A30" s="159" t="s">
        <v>1225</v>
      </c>
      <c r="B30" s="161">
        <v>125.94713404222492</v>
      </c>
      <c r="C30" s="156"/>
      <c r="F30" s="155"/>
      <c r="G30" s="155"/>
      <c r="H30" s="78"/>
      <c r="I30" s="78"/>
      <c r="K30" s="195" t="s">
        <v>1426</v>
      </c>
      <c r="L30" s="196"/>
      <c r="M30" s="196"/>
      <c r="N30" s="196"/>
      <c r="O30" s="196"/>
      <c r="P30" s="196"/>
      <c r="Q30" s="196"/>
      <c r="R30" s="196"/>
      <c r="S30" s="196"/>
      <c r="T30" s="197"/>
      <c r="U30" s="198" t="s">
        <v>1374</v>
      </c>
      <c r="V30" s="189"/>
      <c r="W30" s="189"/>
      <c r="X30" s="49">
        <v>0.03</v>
      </c>
      <c r="Y30" s="189" t="s">
        <v>1375</v>
      </c>
      <c r="Z30" s="189"/>
      <c r="AA30" s="189"/>
      <c r="AB30" s="49">
        <v>0.1</v>
      </c>
      <c r="AC30" s="50"/>
      <c r="AD30" s="48"/>
      <c r="AE30" s="48"/>
      <c r="AF30" s="49"/>
      <c r="AG30" s="49"/>
      <c r="AH30" s="49"/>
      <c r="AI30" s="49"/>
    </row>
    <row r="31" spans="1:35" ht="18.75" x14ac:dyDescent="0.25">
      <c r="B31" s="155"/>
      <c r="C31" s="156"/>
      <c r="F31" s="155"/>
      <c r="G31" s="155"/>
      <c r="H31" s="78"/>
      <c r="I31" s="78"/>
      <c r="K31" s="206" t="s">
        <v>1383</v>
      </c>
      <c r="L31" s="206"/>
      <c r="M31" s="206" t="s">
        <v>1384</v>
      </c>
      <c r="N31" s="206"/>
      <c r="O31" s="206"/>
      <c r="P31" s="206"/>
      <c r="Q31" s="206"/>
      <c r="R31" s="206"/>
      <c r="S31" s="206"/>
      <c r="T31" s="206"/>
      <c r="U31" s="207" t="s">
        <v>1385</v>
      </c>
      <c r="V31" s="208"/>
      <c r="W31" s="208"/>
      <c r="X31" s="208"/>
      <c r="Y31" s="208"/>
      <c r="Z31" s="53"/>
      <c r="AA31" s="53"/>
      <c r="AB31" s="53"/>
      <c r="AC31" s="53"/>
      <c r="AD31" s="53"/>
      <c r="AE31" s="53"/>
      <c r="AF31" s="53"/>
      <c r="AG31" s="53"/>
      <c r="AH31" s="53"/>
      <c r="AI31" s="53"/>
    </row>
    <row r="32" spans="1:35" ht="47.25" x14ac:dyDescent="0.25">
      <c r="B32" s="162"/>
      <c r="C32" s="156"/>
      <c r="F32" s="155"/>
      <c r="G32" s="155"/>
      <c r="H32" s="78"/>
      <c r="I32" s="78"/>
      <c r="K32" s="56" t="s">
        <v>1388</v>
      </c>
      <c r="L32" s="56" t="s">
        <v>1462</v>
      </c>
      <c r="M32" s="56" t="s">
        <v>1390</v>
      </c>
      <c r="N32" s="56" t="s">
        <v>1391</v>
      </c>
      <c r="O32" s="56" t="s">
        <v>1392</v>
      </c>
      <c r="P32" s="56" t="s">
        <v>1393</v>
      </c>
      <c r="Q32" s="56" t="s">
        <v>1394</v>
      </c>
      <c r="R32" s="57" t="s">
        <v>1395</v>
      </c>
      <c r="S32" s="56" t="s">
        <v>1396</v>
      </c>
      <c r="T32" s="56" t="s">
        <v>1397</v>
      </c>
      <c r="U32" s="57" t="s">
        <v>1398</v>
      </c>
      <c r="V32" s="57" t="s">
        <v>1399</v>
      </c>
      <c r="W32" s="58" t="s">
        <v>1400</v>
      </c>
      <c r="X32" s="59" t="s">
        <v>1401</v>
      </c>
      <c r="Y32" s="60" t="s">
        <v>1402</v>
      </c>
      <c r="Z32" s="61" t="s">
        <v>1403</v>
      </c>
      <c r="AA32" s="60" t="s">
        <v>1404</v>
      </c>
      <c r="AB32" s="61" t="s">
        <v>1405</v>
      </c>
      <c r="AC32" s="60" t="s">
        <v>1406</v>
      </c>
      <c r="AD32" s="61" t="s">
        <v>1407</v>
      </c>
      <c r="AE32" s="60" t="s">
        <v>1408</v>
      </c>
      <c r="AF32" s="61" t="s">
        <v>1409</v>
      </c>
      <c r="AG32" s="60" t="s">
        <v>1410</v>
      </c>
      <c r="AH32" s="61" t="s">
        <v>1411</v>
      </c>
      <c r="AI32" s="60" t="s">
        <v>1412</v>
      </c>
    </row>
    <row r="33" spans="1:35" ht="15.75" thickBot="1" x14ac:dyDescent="0.3">
      <c r="B33" s="155"/>
      <c r="C33" s="156"/>
      <c r="F33" s="155"/>
      <c r="G33" s="155"/>
      <c r="H33" s="78"/>
      <c r="I33" s="78"/>
      <c r="K33" s="46" t="s">
        <v>1360</v>
      </c>
      <c r="L33" s="64">
        <v>17</v>
      </c>
      <c r="M33" s="201" t="s">
        <v>1414</v>
      </c>
      <c r="N33" s="201" t="s">
        <v>1415</v>
      </c>
      <c r="O33" s="201" t="s">
        <v>1415</v>
      </c>
      <c r="P33" s="201" t="s">
        <v>1415</v>
      </c>
      <c r="Q33" s="87">
        <v>14</v>
      </c>
      <c r="R33" s="88">
        <v>4</v>
      </c>
      <c r="S33" s="89">
        <v>1</v>
      </c>
      <c r="T33" s="84">
        <v>5</v>
      </c>
      <c r="U33" s="64">
        <f t="shared" ref="U33:U38" si="32">Q33</f>
        <v>14</v>
      </c>
      <c r="V33" s="64">
        <f t="shared" ref="V33:V38" si="33">R33+S33+T33</f>
        <v>10</v>
      </c>
      <c r="W33" s="65">
        <f t="shared" ref="W33:W38" si="34">(L33*0.05)*U33</f>
        <v>11.900000000000002</v>
      </c>
      <c r="X33" s="65">
        <f t="shared" ref="X33:X38" si="35">L33*V33</f>
        <v>170</v>
      </c>
      <c r="Y33" s="65">
        <f t="shared" ref="Y33:Y38" si="36">X33+W33</f>
        <v>181.9</v>
      </c>
      <c r="Z33" s="66">
        <f t="shared" ref="Z33:Z38" si="37">L33+(L33*$AB$4)</f>
        <v>18.7</v>
      </c>
      <c r="AA33" s="65">
        <f t="shared" ref="AA33:AA38" si="38">((Z33*$X$4)*$U33)+(Z33*$V33)</f>
        <v>194.85399999999998</v>
      </c>
      <c r="AB33" s="66">
        <f t="shared" ref="AB33:AB38" si="39">Z33+(Z33*$AB$4)</f>
        <v>20.57</v>
      </c>
      <c r="AC33" s="65">
        <f t="shared" ref="AC33:AC38" si="40">((AB33*$X$4)*$U33)+(AB33*$V33)</f>
        <v>214.33939999999998</v>
      </c>
      <c r="AD33" s="66">
        <f t="shared" ref="AD33:AD38" si="41">AB33+(AB33*$AB$4)</f>
        <v>22.626999999999999</v>
      </c>
      <c r="AE33" s="65">
        <f t="shared" ref="AE33:AE38" si="42">((AD33*$X$4)*$U33)+(AD33*$V33)</f>
        <v>235.77333999999999</v>
      </c>
      <c r="AF33" s="66">
        <f t="shared" ref="AF33:AF38" si="43">AD33+(AD33*$AB$4)</f>
        <v>24.889699999999998</v>
      </c>
      <c r="AG33" s="65">
        <f t="shared" ref="AG33:AG38" si="44">((AF33*$X$4)*$U33)+(AF33*$V33)</f>
        <v>259.35067399999997</v>
      </c>
      <c r="AH33" s="66">
        <f t="shared" ref="AH33:AH38" si="45">AF33+(AF33*$AB$4)</f>
        <v>27.37867</v>
      </c>
      <c r="AI33" s="65">
        <f t="shared" ref="AI33:AI38" si="46">((AH33*$X$4)*$U33)+(AH33*$V33)</f>
        <v>285.28574140000001</v>
      </c>
    </row>
    <row r="34" spans="1:35" ht="15.75" thickBot="1" x14ac:dyDescent="0.3">
      <c r="B34" s="155"/>
      <c r="C34" s="156"/>
      <c r="E34" s="102"/>
      <c r="F34" s="155"/>
      <c r="G34" s="155"/>
      <c r="H34" s="78"/>
      <c r="I34" s="78"/>
      <c r="K34" s="46" t="s">
        <v>1361</v>
      </c>
      <c r="L34" s="64">
        <v>54</v>
      </c>
      <c r="M34" s="202"/>
      <c r="N34" s="202"/>
      <c r="O34" s="202"/>
      <c r="P34" s="202"/>
      <c r="Q34" s="87">
        <v>14</v>
      </c>
      <c r="R34" s="88">
        <v>12</v>
      </c>
      <c r="S34" s="89">
        <v>24</v>
      </c>
      <c r="T34" s="84">
        <v>5</v>
      </c>
      <c r="U34" s="64">
        <f t="shared" si="32"/>
        <v>14</v>
      </c>
      <c r="V34" s="64">
        <f t="shared" si="33"/>
        <v>41</v>
      </c>
      <c r="W34" s="65">
        <f t="shared" si="34"/>
        <v>37.800000000000004</v>
      </c>
      <c r="X34" s="65">
        <f t="shared" si="35"/>
        <v>2214</v>
      </c>
      <c r="Y34" s="65">
        <f t="shared" si="36"/>
        <v>2251.8000000000002</v>
      </c>
      <c r="Z34" s="66">
        <f t="shared" si="37"/>
        <v>59.4</v>
      </c>
      <c r="AA34" s="65">
        <f t="shared" si="38"/>
        <v>2460.348</v>
      </c>
      <c r="AB34" s="66">
        <f t="shared" si="39"/>
        <v>65.34</v>
      </c>
      <c r="AC34" s="65">
        <f t="shared" si="40"/>
        <v>2706.3827999999999</v>
      </c>
      <c r="AD34" s="66">
        <f t="shared" si="41"/>
        <v>71.874000000000009</v>
      </c>
      <c r="AE34" s="65">
        <f t="shared" si="42"/>
        <v>2977.0210800000004</v>
      </c>
      <c r="AF34" s="66">
        <f t="shared" si="43"/>
        <v>79.061400000000006</v>
      </c>
      <c r="AG34" s="65">
        <f t="shared" si="44"/>
        <v>3274.7231880000004</v>
      </c>
      <c r="AH34" s="66">
        <f t="shared" si="45"/>
        <v>86.967540000000014</v>
      </c>
      <c r="AI34" s="65">
        <f t="shared" si="46"/>
        <v>3602.1955068000007</v>
      </c>
    </row>
    <row r="35" spans="1:35" ht="15.75" thickBot="1" x14ac:dyDescent="0.3">
      <c r="B35" s="155"/>
      <c r="C35" s="157"/>
      <c r="E35" s="103"/>
      <c r="F35" s="155"/>
      <c r="G35" s="155"/>
      <c r="H35" s="78"/>
      <c r="I35" s="78"/>
      <c r="K35" s="46" t="s">
        <v>1319</v>
      </c>
      <c r="L35" s="64">
        <v>75</v>
      </c>
      <c r="M35" s="202"/>
      <c r="N35" s="202"/>
      <c r="O35" s="202"/>
      <c r="P35" s="202"/>
      <c r="Q35" s="87">
        <v>0</v>
      </c>
      <c r="R35" s="88">
        <v>0</v>
      </c>
      <c r="S35" s="89">
        <v>0</v>
      </c>
      <c r="T35" s="84">
        <v>0</v>
      </c>
      <c r="U35" s="64">
        <f t="shared" si="32"/>
        <v>0</v>
      </c>
      <c r="V35" s="64">
        <f t="shared" si="33"/>
        <v>0</v>
      </c>
      <c r="W35" s="65">
        <f t="shared" si="34"/>
        <v>0</v>
      </c>
      <c r="X35" s="65">
        <f t="shared" si="35"/>
        <v>0</v>
      </c>
      <c r="Y35" s="65">
        <f t="shared" si="36"/>
        <v>0</v>
      </c>
      <c r="Z35" s="66">
        <f t="shared" si="37"/>
        <v>82.5</v>
      </c>
      <c r="AA35" s="65">
        <f t="shared" si="38"/>
        <v>0</v>
      </c>
      <c r="AB35" s="66">
        <f t="shared" si="39"/>
        <v>90.75</v>
      </c>
      <c r="AC35" s="65">
        <f t="shared" si="40"/>
        <v>0</v>
      </c>
      <c r="AD35" s="66">
        <f t="shared" si="41"/>
        <v>99.825000000000003</v>
      </c>
      <c r="AE35" s="65">
        <f t="shared" si="42"/>
        <v>0</v>
      </c>
      <c r="AF35" s="66">
        <f t="shared" si="43"/>
        <v>109.8075</v>
      </c>
      <c r="AG35" s="65">
        <f t="shared" si="44"/>
        <v>0</v>
      </c>
      <c r="AH35" s="66">
        <f t="shared" si="45"/>
        <v>120.78825000000001</v>
      </c>
      <c r="AI35" s="65">
        <f t="shared" si="46"/>
        <v>0</v>
      </c>
    </row>
    <row r="36" spans="1:35" ht="15.75" thickBot="1" x14ac:dyDescent="0.3">
      <c r="C36" s="78"/>
      <c r="E36" s="78"/>
      <c r="F36" s="155"/>
      <c r="G36" s="158"/>
      <c r="H36" s="78"/>
      <c r="I36" s="78"/>
      <c r="K36" s="46" t="s">
        <v>1320</v>
      </c>
      <c r="L36" s="64">
        <v>8</v>
      </c>
      <c r="M36" s="202"/>
      <c r="N36" s="202"/>
      <c r="O36" s="202"/>
      <c r="P36" s="202"/>
      <c r="Q36" s="87">
        <v>14</v>
      </c>
      <c r="R36" s="88">
        <v>12</v>
      </c>
      <c r="S36" s="89">
        <v>24</v>
      </c>
      <c r="T36" s="84">
        <v>5</v>
      </c>
      <c r="U36" s="64">
        <f t="shared" si="32"/>
        <v>14</v>
      </c>
      <c r="V36" s="64">
        <f t="shared" si="33"/>
        <v>41</v>
      </c>
      <c r="W36" s="65">
        <f t="shared" si="34"/>
        <v>5.6000000000000005</v>
      </c>
      <c r="X36" s="65">
        <f t="shared" si="35"/>
        <v>328</v>
      </c>
      <c r="Y36" s="65">
        <f t="shared" si="36"/>
        <v>333.6</v>
      </c>
      <c r="Z36" s="66">
        <f t="shared" si="37"/>
        <v>8.8000000000000007</v>
      </c>
      <c r="AA36" s="65">
        <f t="shared" si="38"/>
        <v>364.49600000000004</v>
      </c>
      <c r="AB36" s="66">
        <f t="shared" si="39"/>
        <v>9.6800000000000015</v>
      </c>
      <c r="AC36" s="65">
        <f t="shared" si="40"/>
        <v>400.94560000000007</v>
      </c>
      <c r="AD36" s="66">
        <f t="shared" si="41"/>
        <v>10.648000000000001</v>
      </c>
      <c r="AE36" s="65">
        <f t="shared" si="42"/>
        <v>441.04016000000001</v>
      </c>
      <c r="AF36" s="66">
        <f t="shared" si="43"/>
        <v>11.712800000000001</v>
      </c>
      <c r="AG36" s="65">
        <f t="shared" si="44"/>
        <v>485.14417600000007</v>
      </c>
      <c r="AH36" s="66">
        <f t="shared" si="45"/>
        <v>12.884080000000001</v>
      </c>
      <c r="AI36" s="65">
        <f t="shared" si="46"/>
        <v>533.65859360000002</v>
      </c>
    </row>
    <row r="37" spans="1:35" ht="15.75" thickBot="1" x14ac:dyDescent="0.3">
      <c r="A37" s="78"/>
      <c r="B37" s="78"/>
      <c r="C37" s="78"/>
      <c r="H37" s="78"/>
      <c r="I37" s="78"/>
      <c r="K37" s="46" t="s">
        <v>1450</v>
      </c>
      <c r="L37" s="64">
        <v>11</v>
      </c>
      <c r="M37" s="202"/>
      <c r="N37" s="202"/>
      <c r="O37" s="202"/>
      <c r="P37" s="202"/>
      <c r="Q37" s="87">
        <v>14</v>
      </c>
      <c r="R37" s="88">
        <v>12</v>
      </c>
      <c r="S37" s="89">
        <v>24</v>
      </c>
      <c r="T37" s="84">
        <v>5</v>
      </c>
      <c r="U37" s="64">
        <f t="shared" si="32"/>
        <v>14</v>
      </c>
      <c r="V37" s="64">
        <f t="shared" si="33"/>
        <v>41</v>
      </c>
      <c r="W37" s="65">
        <f t="shared" si="34"/>
        <v>7.7000000000000011</v>
      </c>
      <c r="X37" s="65">
        <f t="shared" si="35"/>
        <v>451</v>
      </c>
      <c r="Y37" s="65">
        <f t="shared" si="36"/>
        <v>458.7</v>
      </c>
      <c r="Z37" s="66">
        <f t="shared" si="37"/>
        <v>12.1</v>
      </c>
      <c r="AA37" s="65">
        <f t="shared" si="38"/>
        <v>501.18199999999996</v>
      </c>
      <c r="AB37" s="66">
        <f t="shared" si="39"/>
        <v>13.309999999999999</v>
      </c>
      <c r="AC37" s="65">
        <f t="shared" si="40"/>
        <v>551.3001999999999</v>
      </c>
      <c r="AD37" s="66">
        <f t="shared" si="41"/>
        <v>14.640999999999998</v>
      </c>
      <c r="AE37" s="65">
        <f t="shared" si="42"/>
        <v>606.43021999999996</v>
      </c>
      <c r="AF37" s="66">
        <f t="shared" si="43"/>
        <v>16.105099999999997</v>
      </c>
      <c r="AG37" s="65">
        <f t="shared" si="44"/>
        <v>667.07324199999982</v>
      </c>
      <c r="AH37" s="66">
        <f t="shared" si="45"/>
        <v>17.715609999999998</v>
      </c>
      <c r="AI37" s="65">
        <f t="shared" si="46"/>
        <v>733.78056619999984</v>
      </c>
    </row>
    <row r="38" spans="1:35" ht="15.75" thickBot="1" x14ac:dyDescent="0.3">
      <c r="A38" s="78"/>
      <c r="B38" s="78"/>
      <c r="C38" s="78"/>
      <c r="D38" s="78"/>
      <c r="E38" s="78"/>
      <c r="F38" s="78"/>
      <c r="G38" s="78"/>
      <c r="H38" s="78"/>
      <c r="I38" s="78"/>
      <c r="K38" s="46"/>
      <c r="L38" s="64"/>
      <c r="M38" s="203"/>
      <c r="N38" s="203"/>
      <c r="O38" s="203"/>
      <c r="P38" s="218"/>
      <c r="Q38" s="91">
        <v>0</v>
      </c>
      <c r="R38" s="88">
        <v>0</v>
      </c>
      <c r="S38" s="92">
        <v>0</v>
      </c>
      <c r="T38" s="88">
        <v>0</v>
      </c>
      <c r="U38" s="64">
        <f t="shared" si="32"/>
        <v>0</v>
      </c>
      <c r="V38" s="64">
        <f t="shared" si="33"/>
        <v>0</v>
      </c>
      <c r="W38" s="65">
        <f t="shared" si="34"/>
        <v>0</v>
      </c>
      <c r="X38" s="65">
        <f t="shared" si="35"/>
        <v>0</v>
      </c>
      <c r="Y38" s="65">
        <f t="shared" si="36"/>
        <v>0</v>
      </c>
      <c r="Z38" s="66">
        <f t="shared" si="37"/>
        <v>0</v>
      </c>
      <c r="AA38" s="65">
        <f t="shared" si="38"/>
        <v>0</v>
      </c>
      <c r="AB38" s="66">
        <f t="shared" si="39"/>
        <v>0</v>
      </c>
      <c r="AC38" s="65">
        <f t="shared" si="40"/>
        <v>0</v>
      </c>
      <c r="AD38" s="66">
        <f t="shared" si="41"/>
        <v>0</v>
      </c>
      <c r="AE38" s="65">
        <f t="shared" si="42"/>
        <v>0</v>
      </c>
      <c r="AF38" s="66">
        <f t="shared" si="43"/>
        <v>0</v>
      </c>
      <c r="AG38" s="65">
        <f t="shared" si="44"/>
        <v>0</v>
      </c>
      <c r="AH38" s="66">
        <f t="shared" si="45"/>
        <v>0</v>
      </c>
      <c r="AI38" s="65">
        <f t="shared" si="46"/>
        <v>0</v>
      </c>
    </row>
    <row r="39" spans="1:35" ht="15.75" x14ac:dyDescent="0.25">
      <c r="A39" s="78"/>
      <c r="B39" s="78"/>
      <c r="C39" s="78"/>
      <c r="D39" s="78"/>
      <c r="E39" s="78"/>
      <c r="F39" s="78"/>
      <c r="G39" s="78"/>
      <c r="H39" s="78"/>
      <c r="I39" s="78"/>
      <c r="L39" s="71"/>
      <c r="Y39" s="72">
        <f t="shared" ref="Y39:AI39" si="47">SUM(Y33:Y38)</f>
        <v>3226</v>
      </c>
      <c r="Z39" s="72">
        <f t="shared" si="47"/>
        <v>181.5</v>
      </c>
      <c r="AA39" s="72">
        <f t="shared" si="47"/>
        <v>3520.8799999999997</v>
      </c>
      <c r="AB39" s="72">
        <f t="shared" si="47"/>
        <v>199.65</v>
      </c>
      <c r="AC39" s="72">
        <f t="shared" si="47"/>
        <v>3872.9679999999998</v>
      </c>
      <c r="AD39" s="72">
        <f t="shared" si="47"/>
        <v>219.61500000000001</v>
      </c>
      <c r="AE39" s="72">
        <f t="shared" si="47"/>
        <v>4260.2648000000008</v>
      </c>
      <c r="AF39" s="72">
        <f t="shared" si="47"/>
        <v>241.57650000000001</v>
      </c>
      <c r="AG39" s="72">
        <f t="shared" si="47"/>
        <v>4686.2912800000004</v>
      </c>
      <c r="AH39" s="72">
        <f t="shared" si="47"/>
        <v>265.73415</v>
      </c>
      <c r="AI39" s="81">
        <f t="shared" si="47"/>
        <v>5154.9204080000009</v>
      </c>
    </row>
    <row r="40" spans="1:35" x14ac:dyDescent="0.25">
      <c r="A40" s="78"/>
      <c r="B40" s="78"/>
      <c r="C40" s="78"/>
      <c r="D40" s="78"/>
      <c r="E40" s="78"/>
      <c r="F40" s="78"/>
      <c r="G40" s="78"/>
      <c r="H40" s="78"/>
      <c r="I40" s="78"/>
    </row>
    <row r="41" spans="1:35" x14ac:dyDescent="0.25">
      <c r="A41" s="78"/>
      <c r="B41" s="78"/>
      <c r="C41" s="78"/>
      <c r="D41" s="78"/>
      <c r="E41" s="78"/>
      <c r="F41" s="78"/>
      <c r="G41" s="78"/>
      <c r="H41" s="78"/>
      <c r="I41" s="78"/>
    </row>
    <row r="42" spans="1:35" x14ac:dyDescent="0.25">
      <c r="A42" s="78"/>
      <c r="B42" s="78"/>
      <c r="C42" s="78"/>
      <c r="D42" s="78"/>
      <c r="E42" s="78"/>
      <c r="F42" s="78"/>
      <c r="G42" s="78"/>
      <c r="H42" s="78"/>
      <c r="I42" s="78"/>
    </row>
    <row r="43" spans="1:35" x14ac:dyDescent="0.25">
      <c r="A43" s="78"/>
      <c r="B43" s="78"/>
      <c r="C43" s="78"/>
      <c r="D43" s="78"/>
      <c r="E43" s="78"/>
      <c r="F43" s="78"/>
      <c r="G43" s="78"/>
      <c r="H43" s="78"/>
      <c r="I43" s="78"/>
    </row>
    <row r="44" spans="1:35" x14ac:dyDescent="0.25">
      <c r="A44" s="78"/>
      <c r="B44" s="78"/>
      <c r="C44" s="78"/>
      <c r="D44" s="78"/>
      <c r="E44" s="78"/>
      <c r="F44" s="78"/>
      <c r="G44" s="78"/>
      <c r="H44" s="78"/>
      <c r="I44" s="78"/>
    </row>
    <row r="45" spans="1:35" x14ac:dyDescent="0.25">
      <c r="A45" s="78"/>
      <c r="B45" s="78"/>
      <c r="C45" s="78"/>
      <c r="D45" s="78"/>
      <c r="E45" s="78"/>
      <c r="F45" s="78"/>
      <c r="G45" s="78"/>
      <c r="H45" s="78"/>
      <c r="I45" s="78"/>
    </row>
  </sheetData>
  <mergeCells count="47">
    <mergeCell ref="Y4:AA4"/>
    <mergeCell ref="A2:I2"/>
    <mergeCell ref="K2:T2"/>
    <mergeCell ref="A4:I4"/>
    <mergeCell ref="K4:T4"/>
    <mergeCell ref="U4:W4"/>
    <mergeCell ref="H7:I7"/>
    <mergeCell ref="M7:M13"/>
    <mergeCell ref="N7:N13"/>
    <mergeCell ref="O7:O13"/>
    <mergeCell ref="P7:P13"/>
    <mergeCell ref="H9:I9"/>
    <mergeCell ref="A10:I10"/>
    <mergeCell ref="H11:I11"/>
    <mergeCell ref="H12:I12"/>
    <mergeCell ref="H13:I13"/>
    <mergeCell ref="H5:I5"/>
    <mergeCell ref="K5:L5"/>
    <mergeCell ref="M5:T5"/>
    <mergeCell ref="U5:Y5"/>
    <mergeCell ref="H6:I6"/>
    <mergeCell ref="Y17:AA17"/>
    <mergeCell ref="H18:I18"/>
    <mergeCell ref="K18:L18"/>
    <mergeCell ref="M18:T18"/>
    <mergeCell ref="U18:Y18"/>
    <mergeCell ref="Y30:AA30"/>
    <mergeCell ref="K31:L31"/>
    <mergeCell ref="M31:T31"/>
    <mergeCell ref="U31:Y31"/>
    <mergeCell ref="M33:M38"/>
    <mergeCell ref="N33:N38"/>
    <mergeCell ref="O33:O38"/>
    <mergeCell ref="P33:P38"/>
    <mergeCell ref="K30:T30"/>
    <mergeCell ref="H14:I14"/>
    <mergeCell ref="U30:W30"/>
    <mergeCell ref="H19:I19"/>
    <mergeCell ref="M20:M26"/>
    <mergeCell ref="N20:N26"/>
    <mergeCell ref="O20:O26"/>
    <mergeCell ref="P20:P26"/>
    <mergeCell ref="H16:I16"/>
    <mergeCell ref="H17:I17"/>
    <mergeCell ref="K17:T17"/>
    <mergeCell ref="U17:W17"/>
    <mergeCell ref="A15:I15"/>
  </mergeCells>
  <dataValidations count="1">
    <dataValidation type="list" allowBlank="1" showInputMessage="1" showErrorMessage="1" sqref="M7:P9 M20:P21 M33:P33" xr:uid="{30E31163-92C7-4054-9355-DBAE447281EA}">
      <formula1>"incremental, full"</formula1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E6A97-0A7D-40A3-9BF5-F4BE48FBF480}">
  <dimension ref="A1:M37"/>
  <sheetViews>
    <sheetView topLeftCell="A10" zoomScale="110" zoomScaleNormal="110" workbookViewId="0">
      <selection activeCell="G28" sqref="G28"/>
    </sheetView>
  </sheetViews>
  <sheetFormatPr defaultRowHeight="15" x14ac:dyDescent="0.25"/>
  <cols>
    <col min="1" max="1" width="23" style="1" customWidth="1"/>
    <col min="2" max="2" width="17.42578125" style="1" bestFit="1" customWidth="1"/>
    <col min="3" max="3" width="18.7109375" style="1" hidden="1" customWidth="1"/>
    <col min="4" max="4" width="15.7109375" customWidth="1"/>
    <col min="5" max="5" width="16.5703125" customWidth="1"/>
    <col min="6" max="6" width="24.42578125" bestFit="1" customWidth="1"/>
    <col min="7" max="7" width="24" bestFit="1" customWidth="1"/>
    <col min="11" max="11" width="24.42578125" bestFit="1" customWidth="1"/>
    <col min="12" max="12" width="24" bestFit="1" customWidth="1"/>
    <col min="13" max="13" width="12.5703125" bestFit="1" customWidth="1"/>
  </cols>
  <sheetData>
    <row r="1" spans="1:13" ht="15.75" hidden="1" thickBot="1" x14ac:dyDescent="0.3">
      <c r="A1" s="22" t="s">
        <v>1323</v>
      </c>
      <c r="B1" s="23" t="s">
        <v>1333</v>
      </c>
      <c r="C1" s="23" t="s">
        <v>1334</v>
      </c>
    </row>
    <row r="2" spans="1:13" ht="15.75" hidden="1" thickBot="1" x14ac:dyDescent="0.3">
      <c r="A2" s="33" t="s">
        <v>1315</v>
      </c>
      <c r="B2" s="34" t="s">
        <v>1335</v>
      </c>
      <c r="C2" s="34">
        <v>28</v>
      </c>
    </row>
    <row r="3" spans="1:13" ht="15.75" hidden="1" thickBot="1" x14ac:dyDescent="0.3">
      <c r="A3" s="33" t="s">
        <v>1320</v>
      </c>
      <c r="B3" s="34" t="s">
        <v>1336</v>
      </c>
      <c r="C3" s="34">
        <v>9</v>
      </c>
    </row>
    <row r="4" spans="1:13" ht="15.75" hidden="1" thickBot="1" x14ac:dyDescent="0.3">
      <c r="A4" s="33" t="s">
        <v>1337</v>
      </c>
      <c r="B4" s="34" t="s">
        <v>1338</v>
      </c>
      <c r="C4" s="34">
        <v>1</v>
      </c>
    </row>
    <row r="5" spans="1:13" ht="15.75" hidden="1" thickBot="1" x14ac:dyDescent="0.3">
      <c r="A5" s="33" t="s">
        <v>1316</v>
      </c>
      <c r="B5" s="34" t="s">
        <v>1339</v>
      </c>
      <c r="C5" s="34">
        <v>38</v>
      </c>
    </row>
    <row r="6" spans="1:13" ht="15.75" hidden="1" thickBot="1" x14ac:dyDescent="0.3">
      <c r="A6" s="33" t="s">
        <v>1318</v>
      </c>
      <c r="B6" s="34" t="s">
        <v>1340</v>
      </c>
      <c r="C6" s="34">
        <v>37</v>
      </c>
    </row>
    <row r="7" spans="1:13" ht="15.75" hidden="1" thickBot="1" x14ac:dyDescent="0.3">
      <c r="A7" s="33" t="s">
        <v>1317</v>
      </c>
      <c r="B7" s="34" t="s">
        <v>1341</v>
      </c>
      <c r="C7" s="34">
        <v>4</v>
      </c>
    </row>
    <row r="8" spans="1:13" ht="15.75" hidden="1" thickBot="1" x14ac:dyDescent="0.3">
      <c r="A8" s="33" t="s">
        <v>1319</v>
      </c>
      <c r="B8" s="34" t="s">
        <v>1342</v>
      </c>
      <c r="C8" s="34">
        <v>295</v>
      </c>
    </row>
    <row r="9" spans="1:13" ht="15.75" hidden="1" thickBot="1" x14ac:dyDescent="0.3">
      <c r="A9" s="35" t="s">
        <v>1225</v>
      </c>
      <c r="B9" s="37" t="s">
        <v>1343</v>
      </c>
      <c r="C9" s="36">
        <v>412</v>
      </c>
    </row>
    <row r="11" spans="1:13" x14ac:dyDescent="0.25">
      <c r="A11" s="38" t="s">
        <v>1344</v>
      </c>
    </row>
    <row r="12" spans="1:13" x14ac:dyDescent="0.25">
      <c r="K12" s="26" t="s">
        <v>1326</v>
      </c>
    </row>
    <row r="13" spans="1:13" x14ac:dyDescent="0.25">
      <c r="K13" t="s">
        <v>1490</v>
      </c>
      <c r="L13" t="s">
        <v>1496</v>
      </c>
    </row>
    <row r="14" spans="1:13" x14ac:dyDescent="0.25">
      <c r="A14" s="26" t="s">
        <v>1326</v>
      </c>
      <c r="B14"/>
      <c r="C14"/>
      <c r="I14" s="143"/>
      <c r="K14" t="s">
        <v>1491</v>
      </c>
      <c r="L14" s="144">
        <v>0.79720973968505859</v>
      </c>
      <c r="M14" s="143"/>
    </row>
    <row r="15" spans="1:13" x14ac:dyDescent="0.25">
      <c r="A15" s="137" t="s">
        <v>1238</v>
      </c>
      <c r="B15" s="137" t="s">
        <v>1523</v>
      </c>
      <c r="C15" s="137" t="s">
        <v>1334</v>
      </c>
      <c r="D15" s="149" t="s">
        <v>1511</v>
      </c>
      <c r="E15" s="151" t="s">
        <v>1512</v>
      </c>
      <c r="I15" s="143"/>
      <c r="K15" t="s">
        <v>1443</v>
      </c>
      <c r="L15" s="144">
        <v>16.0693359375</v>
      </c>
      <c r="M15" s="143"/>
    </row>
    <row r="16" spans="1:13" x14ac:dyDescent="0.25">
      <c r="A16" s="138" t="s">
        <v>1315</v>
      </c>
      <c r="B16" s="139">
        <v>3.5160676262284287</v>
      </c>
      <c r="C16" s="138">
        <v>32</v>
      </c>
      <c r="D16" s="150"/>
      <c r="E16" s="152">
        <v>2.7</v>
      </c>
      <c r="I16" s="143"/>
      <c r="K16" t="s">
        <v>1360</v>
      </c>
      <c r="L16" s="144">
        <v>46.755859375</v>
      </c>
      <c r="M16" s="143"/>
    </row>
    <row r="17" spans="1:13" x14ac:dyDescent="0.25">
      <c r="A17" s="138" t="s">
        <v>1320</v>
      </c>
      <c r="B17" s="139">
        <v>7.1855873315595087</v>
      </c>
      <c r="C17" s="138">
        <v>11</v>
      </c>
      <c r="D17" s="150">
        <v>8.23</v>
      </c>
      <c r="E17" s="152">
        <v>17</v>
      </c>
      <c r="I17" s="143"/>
      <c r="K17" t="s">
        <v>1361</v>
      </c>
      <c r="L17" s="144">
        <v>42.079339981079102</v>
      </c>
      <c r="M17" s="143"/>
    </row>
    <row r="18" spans="1:13" x14ac:dyDescent="0.25">
      <c r="A18" s="138" t="s">
        <v>1316</v>
      </c>
      <c r="B18" s="139">
        <v>37.596459427734104</v>
      </c>
      <c r="C18" s="138">
        <v>34</v>
      </c>
      <c r="D18" s="150"/>
      <c r="E18" s="152">
        <v>40</v>
      </c>
      <c r="I18" s="143"/>
      <c r="K18" t="s">
        <v>1319</v>
      </c>
      <c r="L18" s="144">
        <v>77.979231834411621</v>
      </c>
      <c r="M18" s="143"/>
    </row>
    <row r="19" spans="1:13" x14ac:dyDescent="0.25">
      <c r="A19" s="138" t="s">
        <v>1318</v>
      </c>
      <c r="B19" s="139">
        <v>3.3206423353403807</v>
      </c>
      <c r="C19" s="138">
        <v>8</v>
      </c>
      <c r="D19" s="150"/>
      <c r="E19" s="152">
        <v>18</v>
      </c>
      <c r="I19" s="143"/>
      <c r="K19" t="s">
        <v>1492</v>
      </c>
      <c r="L19" s="144">
        <v>16.852812767028809</v>
      </c>
      <c r="M19" s="143"/>
    </row>
    <row r="20" spans="1:13" x14ac:dyDescent="0.25">
      <c r="A20" s="138" t="s">
        <v>1317</v>
      </c>
      <c r="B20" s="139">
        <v>16.38123968616128</v>
      </c>
      <c r="C20" s="138">
        <v>8</v>
      </c>
      <c r="D20" s="150">
        <v>16.440000000000001</v>
      </c>
      <c r="E20" s="152">
        <v>47</v>
      </c>
      <c r="I20" s="143"/>
      <c r="K20" t="s">
        <v>1363</v>
      </c>
      <c r="L20" s="144">
        <v>0.72772789001464844</v>
      </c>
      <c r="M20" s="143"/>
    </row>
    <row r="21" spans="1:13" x14ac:dyDescent="0.25">
      <c r="A21" s="138" t="s">
        <v>1319</v>
      </c>
      <c r="B21" s="139">
        <v>57.947137635201216</v>
      </c>
      <c r="C21" s="138">
        <v>443</v>
      </c>
      <c r="D21" s="150">
        <v>101.6</v>
      </c>
      <c r="E21" s="152">
        <v>78</v>
      </c>
      <c r="I21" s="143"/>
      <c r="K21" t="s">
        <v>1493</v>
      </c>
      <c r="L21" s="144">
        <v>10.071147918701172</v>
      </c>
      <c r="M21" s="143"/>
    </row>
    <row r="22" spans="1:13" x14ac:dyDescent="0.25">
      <c r="A22" s="137" t="s">
        <v>1225</v>
      </c>
      <c r="B22" s="140">
        <v>125.94713404222492</v>
      </c>
      <c r="C22" s="137">
        <v>536</v>
      </c>
      <c r="D22" s="150"/>
      <c r="E22" s="154">
        <f>SUM(E16:E21)</f>
        <v>202.7</v>
      </c>
      <c r="I22" s="143"/>
      <c r="K22" t="s">
        <v>1494</v>
      </c>
      <c r="L22" s="144">
        <v>8.3100461959838867</v>
      </c>
      <c r="M22" s="143"/>
    </row>
    <row r="23" spans="1:13" x14ac:dyDescent="0.25">
      <c r="I23" s="143"/>
      <c r="K23" t="s">
        <v>1495</v>
      </c>
      <c r="L23" s="144">
        <v>8.58306884765625E-6</v>
      </c>
      <c r="M23" s="143"/>
    </row>
    <row r="24" spans="1:13" x14ac:dyDescent="0.25">
      <c r="I24" s="143"/>
      <c r="K24" t="s">
        <v>1463</v>
      </c>
      <c r="L24" s="144">
        <v>219.64272022247314</v>
      </c>
      <c r="M24" s="143" t="s">
        <v>1327</v>
      </c>
    </row>
    <row r="27" spans="1:13" x14ac:dyDescent="0.25">
      <c r="A27" s="142" t="s">
        <v>1230</v>
      </c>
      <c r="I27" s="143"/>
      <c r="K27" s="142" t="s">
        <v>1230</v>
      </c>
      <c r="L27" s="1"/>
      <c r="M27" s="143"/>
    </row>
    <row r="28" spans="1:13" x14ac:dyDescent="0.25">
      <c r="A28" s="14" t="s">
        <v>1238</v>
      </c>
      <c r="B28" s="14" t="s">
        <v>1489</v>
      </c>
      <c r="C28" s="14" t="s">
        <v>1334</v>
      </c>
      <c r="D28" s="149" t="s">
        <v>1511</v>
      </c>
      <c r="E28" s="151" t="s">
        <v>1512</v>
      </c>
      <c r="I28" s="143"/>
      <c r="K28" t="s">
        <v>1490</v>
      </c>
      <c r="L28" s="1" t="s">
        <v>1496</v>
      </c>
      <c r="M28" s="143"/>
    </row>
    <row r="29" spans="1:13" x14ac:dyDescent="0.25">
      <c r="A29" s="9" t="s">
        <v>1315</v>
      </c>
      <c r="B29" s="139">
        <v>10.776960675786389</v>
      </c>
      <c r="C29" s="9">
        <v>11</v>
      </c>
      <c r="D29" s="150"/>
      <c r="E29" s="152">
        <v>22.7</v>
      </c>
      <c r="I29" s="143"/>
      <c r="K29" t="s">
        <v>1447</v>
      </c>
      <c r="L29" s="144">
        <v>48.720703125</v>
      </c>
      <c r="M29" s="143"/>
    </row>
    <row r="30" spans="1:13" x14ac:dyDescent="0.25">
      <c r="A30" s="9" t="s">
        <v>1316</v>
      </c>
      <c r="B30" s="139">
        <v>4.2686110362410545</v>
      </c>
      <c r="C30" s="9">
        <v>12</v>
      </c>
      <c r="D30" s="150"/>
      <c r="E30" s="152">
        <v>18</v>
      </c>
      <c r="I30" s="143"/>
      <c r="K30" t="s">
        <v>1443</v>
      </c>
      <c r="L30" s="144">
        <v>12.07421875</v>
      </c>
      <c r="M30" s="143"/>
    </row>
    <row r="31" spans="1:13" x14ac:dyDescent="0.25">
      <c r="A31" s="9" t="s">
        <v>1318</v>
      </c>
      <c r="B31" s="139">
        <v>2.4501768592745066</v>
      </c>
      <c r="C31" s="9">
        <v>1</v>
      </c>
      <c r="D31" s="150"/>
      <c r="E31" s="152">
        <v>9</v>
      </c>
      <c r="I31" s="143"/>
      <c r="K31" t="s">
        <v>1361</v>
      </c>
      <c r="L31" s="144">
        <v>40.456521034240723</v>
      </c>
      <c r="M31" s="143"/>
    </row>
    <row r="32" spans="1:13" x14ac:dyDescent="0.25">
      <c r="A32" s="9" t="s">
        <v>1319</v>
      </c>
      <c r="B32" s="139">
        <v>7.0825448175892234</v>
      </c>
      <c r="C32" s="9">
        <v>82</v>
      </c>
      <c r="D32" s="150">
        <v>11.8</v>
      </c>
      <c r="E32" s="152">
        <v>8</v>
      </c>
      <c r="I32" s="143"/>
      <c r="K32" t="s">
        <v>1319</v>
      </c>
      <c r="L32" s="144">
        <v>8.2947301864624023</v>
      </c>
      <c r="M32" s="143"/>
    </row>
    <row r="33" spans="1:13" x14ac:dyDescent="0.25">
      <c r="A33" s="14" t="s">
        <v>1225</v>
      </c>
      <c r="B33" s="141">
        <v>24.578293388891176</v>
      </c>
      <c r="C33" s="14">
        <v>106</v>
      </c>
      <c r="D33" s="150"/>
      <c r="E33" s="154">
        <f>SUM(E29:E32)</f>
        <v>57.7</v>
      </c>
      <c r="I33" s="143"/>
      <c r="K33" t="s">
        <v>1464</v>
      </c>
      <c r="L33" s="144">
        <v>15.609718322753906</v>
      </c>
      <c r="M33" s="143"/>
    </row>
    <row r="34" spans="1:13" x14ac:dyDescent="0.25">
      <c r="I34" s="143"/>
      <c r="K34" t="s">
        <v>1363</v>
      </c>
      <c r="L34" s="144">
        <v>0.33639812469482422</v>
      </c>
      <c r="M34" s="143"/>
    </row>
    <row r="35" spans="1:13" x14ac:dyDescent="0.25">
      <c r="K35" t="s">
        <v>1493</v>
      </c>
      <c r="L35" s="144">
        <v>8.8134517669677734</v>
      </c>
    </row>
    <row r="36" spans="1:13" x14ac:dyDescent="0.25">
      <c r="K36" t="s">
        <v>1497</v>
      </c>
      <c r="L36" s="144">
        <v>70</v>
      </c>
    </row>
    <row r="37" spans="1:13" x14ac:dyDescent="0.25">
      <c r="K37" t="s">
        <v>1463</v>
      </c>
      <c r="L37" s="144">
        <f>SUM(L29:L36)</f>
        <v>204.30574131011963</v>
      </c>
      <c r="M37" s="143" t="s">
        <v>1327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F565B-FAD1-4AC2-A86D-7F31E5D77404}">
  <dimension ref="A1:G31"/>
  <sheetViews>
    <sheetView workbookViewId="0">
      <selection activeCell="E19" sqref="E19"/>
    </sheetView>
  </sheetViews>
  <sheetFormatPr defaultRowHeight="15" x14ac:dyDescent="0.25"/>
  <cols>
    <col min="1" max="1" width="23.140625" style="1" customWidth="1"/>
    <col min="2" max="2" width="25.5703125" style="1" customWidth="1"/>
    <col min="3" max="3" width="24.28515625" style="1" customWidth="1"/>
    <col min="4" max="4" width="23.42578125" style="1" customWidth="1"/>
    <col min="5" max="5" width="21.5703125" style="1" customWidth="1"/>
    <col min="6" max="6" width="19.7109375" style="1" customWidth="1"/>
    <col min="7" max="7" width="15.85546875" style="1" customWidth="1"/>
  </cols>
  <sheetData>
    <row r="1" spans="1:7" ht="30" x14ac:dyDescent="0.25">
      <c r="A1" s="4" t="s">
        <v>10</v>
      </c>
      <c r="B1" s="4" t="s">
        <v>11</v>
      </c>
      <c r="C1" s="4" t="s">
        <v>12</v>
      </c>
      <c r="D1" s="4" t="s">
        <v>13</v>
      </c>
      <c r="E1" s="4" t="s">
        <v>14</v>
      </c>
      <c r="F1" s="4" t="s">
        <v>15</v>
      </c>
    </row>
    <row r="2" spans="1:7" x14ac:dyDescent="0.25">
      <c r="A2" s="2" t="s">
        <v>16</v>
      </c>
      <c r="B2" s="2" t="s">
        <v>18</v>
      </c>
      <c r="C2" s="2" t="s">
        <v>19</v>
      </c>
      <c r="D2" s="5">
        <v>54.88</v>
      </c>
      <c r="E2" s="2">
        <v>47.54</v>
      </c>
      <c r="F2" s="2" t="s">
        <v>7</v>
      </c>
    </row>
    <row r="3" spans="1:7" x14ac:dyDescent="0.25">
      <c r="A3" s="3" t="s">
        <v>16</v>
      </c>
      <c r="B3" s="3" t="s">
        <v>20</v>
      </c>
      <c r="C3" s="3" t="s">
        <v>19</v>
      </c>
      <c r="D3" s="6">
        <v>231.6</v>
      </c>
      <c r="E3" s="3">
        <v>212.22</v>
      </c>
      <c r="F3" s="3" t="s">
        <v>21</v>
      </c>
    </row>
    <row r="4" spans="1:7" x14ac:dyDescent="0.25">
      <c r="A4" s="2" t="s">
        <v>17</v>
      </c>
      <c r="B4" s="2" t="s">
        <v>22</v>
      </c>
      <c r="C4" s="2" t="s">
        <v>19</v>
      </c>
      <c r="D4" s="5">
        <v>232.69</v>
      </c>
      <c r="E4" s="2">
        <v>203.64</v>
      </c>
      <c r="F4" s="2" t="s">
        <v>3</v>
      </c>
    </row>
    <row r="6" spans="1:7" x14ac:dyDescent="0.25">
      <c r="D6" s="7">
        <f>SUM(D2:D4)</f>
        <v>519.17000000000007</v>
      </c>
      <c r="E6" s="32">
        <f>SUM(E2:E5)</f>
        <v>463.4</v>
      </c>
    </row>
    <row r="9" spans="1:7" x14ac:dyDescent="0.25">
      <c r="A9" s="19">
        <v>45539</v>
      </c>
    </row>
    <row r="11" spans="1:7" x14ac:dyDescent="0.25">
      <c r="B11" s="42" t="s">
        <v>1356</v>
      </c>
    </row>
    <row r="12" spans="1:7" x14ac:dyDescent="0.25">
      <c r="A12" s="9"/>
      <c r="B12" s="14" t="s">
        <v>1351</v>
      </c>
      <c r="C12" s="14">
        <v>2025</v>
      </c>
      <c r="D12" s="14">
        <v>2026</v>
      </c>
      <c r="E12" s="14">
        <v>2027</v>
      </c>
      <c r="F12" s="14">
        <v>2028</v>
      </c>
      <c r="G12" s="14">
        <v>2029</v>
      </c>
    </row>
    <row r="13" spans="1:7" x14ac:dyDescent="0.25">
      <c r="A13" s="9" t="s">
        <v>1347</v>
      </c>
      <c r="B13" s="9">
        <f>E3+25</f>
        <v>237.22</v>
      </c>
      <c r="C13" s="41">
        <f>B13+12</f>
        <v>249.22</v>
      </c>
      <c r="D13" s="9"/>
      <c r="E13" s="9"/>
      <c r="F13" s="9"/>
      <c r="G13" s="9"/>
    </row>
    <row r="14" spans="1:7" x14ac:dyDescent="0.25">
      <c r="A14" s="9" t="s">
        <v>1348</v>
      </c>
      <c r="B14" s="9">
        <f>E4+25</f>
        <v>228.64</v>
      </c>
      <c r="C14" s="41">
        <f>B14+12</f>
        <v>240.64</v>
      </c>
      <c r="D14" s="9"/>
      <c r="E14" s="9"/>
      <c r="F14" s="9"/>
      <c r="G14" s="9"/>
    </row>
    <row r="15" spans="1:7" x14ac:dyDescent="0.25">
      <c r="A15" s="9" t="s">
        <v>1349</v>
      </c>
      <c r="B15" s="9">
        <f>B13</f>
        <v>237.22</v>
      </c>
      <c r="C15" s="9">
        <f>B15+A21</f>
        <v>285.22000000000003</v>
      </c>
      <c r="D15" s="9">
        <f>C15+A21</f>
        <v>333.22</v>
      </c>
      <c r="E15" s="9">
        <f>D15+A21</f>
        <v>381.22</v>
      </c>
      <c r="F15" s="9">
        <f>E15+A21</f>
        <v>429.22</v>
      </c>
      <c r="G15" s="14">
        <f>F15+A21</f>
        <v>477.22</v>
      </c>
    </row>
    <row r="16" spans="1:7" x14ac:dyDescent="0.25">
      <c r="A16" s="9" t="s">
        <v>1350</v>
      </c>
      <c r="B16" s="9">
        <f>B14</f>
        <v>228.64</v>
      </c>
      <c r="C16" s="9">
        <f>B16+A21</f>
        <v>276.64</v>
      </c>
      <c r="D16" s="9">
        <f>C16+A21</f>
        <v>324.64</v>
      </c>
      <c r="E16" s="9">
        <f>D16+A21</f>
        <v>372.64</v>
      </c>
      <c r="F16" s="9">
        <f>E16+A21</f>
        <v>420.64</v>
      </c>
      <c r="G16" s="14">
        <f>F16+A21</f>
        <v>468.64</v>
      </c>
    </row>
    <row r="17" spans="1:7" x14ac:dyDescent="0.25">
      <c r="A17" s="9" t="s">
        <v>1346</v>
      </c>
      <c r="B17" s="9">
        <f>SUM(B15:B16)</f>
        <v>465.86</v>
      </c>
      <c r="C17" s="9">
        <f>SUM(C15:C16)</f>
        <v>561.86</v>
      </c>
      <c r="D17" s="9">
        <f>SUM(D15:D16)</f>
        <v>657.86</v>
      </c>
      <c r="E17" s="9">
        <f t="shared" ref="E17:G17" si="0">SUM(E15:E16)</f>
        <v>753.86</v>
      </c>
      <c r="F17" s="9">
        <f t="shared" si="0"/>
        <v>849.86</v>
      </c>
      <c r="G17" s="14">
        <f t="shared" si="0"/>
        <v>945.86</v>
      </c>
    </row>
    <row r="20" spans="1:7" x14ac:dyDescent="0.25">
      <c r="A20" t="s">
        <v>1352</v>
      </c>
      <c r="B20"/>
    </row>
    <row r="21" spans="1:7" x14ac:dyDescent="0.25">
      <c r="A21" s="1">
        <f>4*12</f>
        <v>48</v>
      </c>
      <c r="B21" s="21" t="s">
        <v>1370</v>
      </c>
    </row>
    <row r="22" spans="1:7" x14ac:dyDescent="0.25">
      <c r="A22" s="32">
        <v>12</v>
      </c>
      <c r="B22" s="219" t="s">
        <v>1371</v>
      </c>
      <c r="C22" s="219"/>
    </row>
    <row r="25" spans="1:7" x14ac:dyDescent="0.25">
      <c r="A25" s="14" t="s">
        <v>1353</v>
      </c>
      <c r="B25" s="14" t="s">
        <v>1355</v>
      </c>
      <c r="C25" s="14" t="s">
        <v>1354</v>
      </c>
      <c r="D25" s="14" t="s">
        <v>1357</v>
      </c>
      <c r="E25" s="9" t="s">
        <v>1366</v>
      </c>
    </row>
    <row r="26" spans="1:7" x14ac:dyDescent="0.25">
      <c r="A26" s="9" t="s">
        <v>1347</v>
      </c>
      <c r="B26" s="9">
        <f>C13</f>
        <v>249.22</v>
      </c>
      <c r="C26" s="11">
        <f>(B26*0.2)+B26</f>
        <v>299.06400000000002</v>
      </c>
      <c r="D26" s="24">
        <f>(C26*0.15)+C26</f>
        <v>343.92360000000002</v>
      </c>
      <c r="E26" s="9">
        <v>350</v>
      </c>
    </row>
    <row r="27" spans="1:7" x14ac:dyDescent="0.25">
      <c r="A27" s="9" t="s">
        <v>1348</v>
      </c>
      <c r="B27" s="9">
        <f>C14</f>
        <v>240.64</v>
      </c>
      <c r="C27" s="11">
        <f>(B27*0.2)+B27</f>
        <v>288.76799999999997</v>
      </c>
      <c r="D27" s="24">
        <f t="shared" ref="D27:D29" si="1">(C27*0.15)+C27</f>
        <v>332.08319999999998</v>
      </c>
      <c r="E27" s="9">
        <v>350</v>
      </c>
    </row>
    <row r="28" spans="1:7" x14ac:dyDescent="0.25">
      <c r="A28" s="9" t="s">
        <v>1349</v>
      </c>
      <c r="B28" s="9">
        <f>G15</f>
        <v>477.22</v>
      </c>
      <c r="C28" s="11">
        <f t="shared" ref="C28:C29" si="2">(B28*0.2)+B28</f>
        <v>572.66399999999999</v>
      </c>
      <c r="D28" s="24">
        <f t="shared" si="1"/>
        <v>658.56359999999995</v>
      </c>
      <c r="E28" s="9">
        <v>700</v>
      </c>
    </row>
    <row r="29" spans="1:7" x14ac:dyDescent="0.25">
      <c r="A29" s="9" t="s">
        <v>1350</v>
      </c>
      <c r="B29" s="9">
        <f>G16</f>
        <v>468.64</v>
      </c>
      <c r="C29" s="11">
        <f t="shared" si="2"/>
        <v>562.36799999999994</v>
      </c>
      <c r="D29" s="24">
        <f t="shared" si="1"/>
        <v>646.72319999999991</v>
      </c>
      <c r="E29" s="9">
        <v>700</v>
      </c>
    </row>
    <row r="30" spans="1:7" x14ac:dyDescent="0.25">
      <c r="A30" s="9" t="s">
        <v>1358</v>
      </c>
      <c r="B30" s="9">
        <f>G17</f>
        <v>945.86</v>
      </c>
      <c r="C30" s="9">
        <f>B30</f>
        <v>945.86</v>
      </c>
      <c r="D30" s="24">
        <f>SUM(D28:D29)</f>
        <v>1305.2867999999999</v>
      </c>
      <c r="E30" s="9">
        <v>1400</v>
      </c>
      <c r="F30" s="9">
        <f>B17+A21</f>
        <v>513.86</v>
      </c>
      <c r="G30"/>
    </row>
    <row r="31" spans="1:7" x14ac:dyDescent="0.25">
      <c r="E31" s="17" t="s">
        <v>1367</v>
      </c>
      <c r="F31" s="17" t="s">
        <v>1368</v>
      </c>
    </row>
  </sheetData>
  <mergeCells count="1">
    <mergeCell ref="B22:C22"/>
  </mergeCells>
  <hyperlinks>
    <hyperlink ref="A1" r:id="rId1" display="https://spgdf1095.anac.gov.br/opscenter/ViewStandardReportDefinitionAction.spring?reportNodeId=ROOT_NODE%2F136%2F198&amp;reportId=-372&amp;treeId=-2&amp;newRequest=true&amp;OWASP_CSRFTOKEN=5ELA-3FR1-KROJ-FJNB-KQIE-3FG5-JCVP-43ST" xr:uid="{D2E3CE91-CD80-41B5-9FCC-25AE7D271F66}"/>
    <hyperlink ref="B1" r:id="rId2" display="https://spgdf1095.anac.gov.br/opscenter/ViewStandardReportDefinitionAction.spring?reportNodeId=ROOT_NODE%2F136%2F198&amp;reportId=-372&amp;treeId=-2&amp;newRequest=true&amp;OWASP_CSRFTOKEN=5ELA-3FR1-KROJ-FJNB-KQIE-3FG5-JCVP-43ST" xr:uid="{2BB200FC-D9CE-4E7C-A21A-D432285FABD9}"/>
    <hyperlink ref="C1" r:id="rId3" display="https://spgdf1095.anac.gov.br/opscenter/ViewStandardReportDefinitionAction.spring?reportNodeId=ROOT_NODE%2F136%2F198&amp;reportId=-372&amp;treeId=-2&amp;newRequest=true&amp;OWASP_CSRFTOKEN=5ELA-3FR1-KROJ-FJNB-KQIE-3FG5-JCVP-43ST" xr:uid="{904952C0-1FCC-4717-94A8-CF4454D2EF4B}"/>
    <hyperlink ref="D1" r:id="rId4" display="https://spgdf1095.anac.gov.br/opscenter/ViewStandardReportDefinitionAction.spring?reportNodeId=ROOT_NODE%2F136%2F198&amp;reportId=-372&amp;treeId=-2&amp;newRequest=true&amp;OWASP_CSRFTOKEN=5ELA-3FR1-KROJ-FJNB-KQIE-3FG5-JCVP-43ST" xr:uid="{4B7F56DE-A356-443E-894F-91F5FE606851}"/>
    <hyperlink ref="E1" r:id="rId5" display="https://spgdf1095.anac.gov.br/opscenter/ViewStandardReportDefinitionAction.spring?reportNodeId=ROOT_NODE%2F136%2F198&amp;reportId=-372&amp;treeId=-2&amp;newRequest=true&amp;OWASP_CSRFTOKEN=5ELA-3FR1-KROJ-FJNB-KQIE-3FG5-JCVP-43ST" xr:uid="{9FEEF739-3FB3-4723-9EA2-9A738329EC90}"/>
    <hyperlink ref="F1" r:id="rId6" display="https://spgdf1095.anac.gov.br/opscenter/ViewStandardReportDefinitionAction.spring?reportNodeId=ROOT_NODE%2F136%2F198&amp;reportId=-372&amp;treeId=-2&amp;newRequest=true&amp;OWASP_CSRFTOKEN=5ELA-3FR1-KROJ-FJNB-KQIE-3FG5-JCVP-43ST" xr:uid="{27A9C45E-C46A-4169-AF70-B96ED42311EF}"/>
  </hyperlinks>
  <pageMargins left="0.511811024" right="0.511811024" top="0.78740157499999996" bottom="0.78740157499999996" header="0.31496062000000002" footer="0.31496062000000002"/>
  <pageSetup paperSize="9" orientation="portrait"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DA997-D472-4AFA-ABC7-BCF6CB6E1197}">
  <dimension ref="A1:J20"/>
  <sheetViews>
    <sheetView workbookViewId="0">
      <selection activeCell="D27" sqref="D27"/>
    </sheetView>
  </sheetViews>
  <sheetFormatPr defaultRowHeight="15" x14ac:dyDescent="0.25"/>
  <cols>
    <col min="1" max="1" width="17.5703125" customWidth="1"/>
    <col min="2" max="3" width="21.28515625" style="1" customWidth="1"/>
    <col min="4" max="4" width="21.5703125" style="1" customWidth="1"/>
    <col min="5" max="6" width="20.7109375" style="1" customWidth="1"/>
    <col min="7" max="7" width="20.140625" style="1" customWidth="1"/>
    <col min="8" max="8" width="20.85546875" customWidth="1"/>
    <col min="9" max="9" width="26.5703125" bestFit="1" customWidth="1"/>
    <col min="10" max="10" width="18.28515625" style="1" bestFit="1" customWidth="1"/>
  </cols>
  <sheetData>
    <row r="1" spans="1:10" x14ac:dyDescent="0.25">
      <c r="A1" s="14" t="s">
        <v>1235</v>
      </c>
      <c r="B1" s="14">
        <v>231</v>
      </c>
      <c r="C1" s="14"/>
      <c r="D1" s="14"/>
      <c r="E1" s="14">
        <v>232</v>
      </c>
      <c r="F1" s="14"/>
      <c r="G1" s="14"/>
      <c r="H1" s="17">
        <v>55</v>
      </c>
      <c r="I1" s="17"/>
    </row>
    <row r="2" spans="1:10" x14ac:dyDescent="0.25">
      <c r="A2" s="14" t="s">
        <v>9</v>
      </c>
      <c r="B2" s="14" t="s">
        <v>1231</v>
      </c>
      <c r="C2" s="14" t="s">
        <v>1312</v>
      </c>
      <c r="D2" s="14" t="s">
        <v>1232</v>
      </c>
      <c r="E2" s="14" t="s">
        <v>1233</v>
      </c>
      <c r="F2" s="14" t="s">
        <v>1313</v>
      </c>
      <c r="G2" s="14" t="s">
        <v>1234</v>
      </c>
      <c r="H2" s="14" t="s">
        <v>1236</v>
      </c>
      <c r="I2" s="14" t="s">
        <v>1369</v>
      </c>
      <c r="J2" s="14" t="s">
        <v>1237</v>
      </c>
    </row>
    <row r="3" spans="1:10" x14ac:dyDescent="0.25">
      <c r="A3" s="16">
        <v>45169</v>
      </c>
      <c r="B3" s="9">
        <v>203.91</v>
      </c>
      <c r="C3" s="9"/>
      <c r="D3" s="15">
        <f t="shared" ref="D3:D14" si="0">B3/$B$1</f>
        <v>0.88272727272727269</v>
      </c>
      <c r="E3" s="9">
        <v>196.5</v>
      </c>
      <c r="F3" s="9"/>
      <c r="G3" s="15">
        <f t="shared" ref="G3:G14" si="1">E3/$E$1</f>
        <v>0.84698275862068961</v>
      </c>
      <c r="H3" s="9"/>
      <c r="I3" s="9"/>
      <c r="J3" s="18">
        <f t="shared" ref="J3:J14" si="2">H3/$H$1</f>
        <v>0</v>
      </c>
    </row>
    <row r="4" spans="1:10" x14ac:dyDescent="0.25">
      <c r="A4" s="16">
        <v>45199</v>
      </c>
      <c r="B4" s="9">
        <v>208.86</v>
      </c>
      <c r="C4" s="9">
        <f>B4-B3</f>
        <v>4.9500000000000171</v>
      </c>
      <c r="D4" s="15">
        <f t="shared" si="0"/>
        <v>0.90415584415584427</v>
      </c>
      <c r="E4" s="9">
        <v>208.83</v>
      </c>
      <c r="F4" s="9">
        <f>E4-E3</f>
        <v>12.330000000000013</v>
      </c>
      <c r="G4" s="15">
        <f t="shared" si="1"/>
        <v>0.90012931034482768</v>
      </c>
      <c r="H4" s="9"/>
      <c r="I4" s="9"/>
      <c r="J4" s="18">
        <f t="shared" si="2"/>
        <v>0</v>
      </c>
    </row>
    <row r="5" spans="1:10" x14ac:dyDescent="0.25">
      <c r="A5" s="16">
        <v>45230</v>
      </c>
      <c r="B5" s="9">
        <v>212.39</v>
      </c>
      <c r="C5" s="9">
        <f t="shared" ref="C5:C14" si="3">B5-B4</f>
        <v>3.5299999999999727</v>
      </c>
      <c r="D5" s="15">
        <f t="shared" si="0"/>
        <v>0.91943722943722939</v>
      </c>
      <c r="E5" s="9">
        <v>208.95</v>
      </c>
      <c r="F5" s="9">
        <f t="shared" ref="F5:F14" si="4">E5-E4</f>
        <v>0.11999999999997613</v>
      </c>
      <c r="G5" s="15">
        <f t="shared" si="1"/>
        <v>0.90064655172413788</v>
      </c>
      <c r="H5" s="9">
        <v>4</v>
      </c>
      <c r="I5" s="9"/>
      <c r="J5" s="18">
        <f t="shared" si="2"/>
        <v>7.2727272727272724E-2</v>
      </c>
    </row>
    <row r="6" spans="1:10" x14ac:dyDescent="0.25">
      <c r="A6" s="16">
        <v>45260</v>
      </c>
      <c r="B6" s="9">
        <v>184.86</v>
      </c>
      <c r="C6" s="25">
        <f t="shared" si="3"/>
        <v>-27.529999999999973</v>
      </c>
      <c r="D6" s="15">
        <f t="shared" si="0"/>
        <v>0.80025974025974034</v>
      </c>
      <c r="E6" s="9">
        <v>192.35</v>
      </c>
      <c r="F6" s="25">
        <f t="shared" si="4"/>
        <v>-16.599999999999994</v>
      </c>
      <c r="G6" s="15">
        <f t="shared" si="1"/>
        <v>0.8290948275862069</v>
      </c>
      <c r="H6" s="9">
        <v>34</v>
      </c>
      <c r="I6" s="25">
        <f>H6-H5</f>
        <v>30</v>
      </c>
      <c r="J6" s="18">
        <f t="shared" si="2"/>
        <v>0.61818181818181817</v>
      </c>
    </row>
    <row r="7" spans="1:10" x14ac:dyDescent="0.25">
      <c r="A7" s="16">
        <v>45291</v>
      </c>
      <c r="B7" s="9">
        <v>190.05</v>
      </c>
      <c r="C7" s="9">
        <f t="shared" si="3"/>
        <v>5.1899999999999977</v>
      </c>
      <c r="D7" s="15">
        <f t="shared" si="0"/>
        <v>0.82272727272727275</v>
      </c>
      <c r="E7" s="9">
        <v>172.89</v>
      </c>
      <c r="F7" s="25">
        <f t="shared" si="4"/>
        <v>-19.460000000000008</v>
      </c>
      <c r="G7" s="15">
        <f t="shared" si="1"/>
        <v>0.74521551724137924</v>
      </c>
      <c r="H7" s="9">
        <v>34</v>
      </c>
      <c r="I7" s="9">
        <f t="shared" ref="I7:I14" si="5">H7-H6</f>
        <v>0</v>
      </c>
      <c r="J7" s="18">
        <f t="shared" si="2"/>
        <v>0.61818181818181817</v>
      </c>
    </row>
    <row r="8" spans="1:10" x14ac:dyDescent="0.25">
      <c r="A8" s="16">
        <v>45322</v>
      </c>
      <c r="B8" s="9">
        <v>192.68</v>
      </c>
      <c r="C8" s="9">
        <f t="shared" si="3"/>
        <v>2.6299999999999955</v>
      </c>
      <c r="D8" s="15">
        <f t="shared" si="0"/>
        <v>0.83411255411255414</v>
      </c>
      <c r="E8" s="9">
        <v>173.22</v>
      </c>
      <c r="F8" s="9">
        <f t="shared" si="4"/>
        <v>0.33000000000001251</v>
      </c>
      <c r="G8" s="15">
        <f t="shared" si="1"/>
        <v>0.74663793103448273</v>
      </c>
      <c r="H8" s="9">
        <v>36</v>
      </c>
      <c r="I8" s="9">
        <f t="shared" si="5"/>
        <v>2</v>
      </c>
      <c r="J8" s="18">
        <f t="shared" si="2"/>
        <v>0.65454545454545454</v>
      </c>
    </row>
    <row r="9" spans="1:10" x14ac:dyDescent="0.25">
      <c r="A9" s="16">
        <v>45351</v>
      </c>
      <c r="B9" s="9">
        <v>196.27</v>
      </c>
      <c r="C9" s="9">
        <f t="shared" si="3"/>
        <v>3.5900000000000034</v>
      </c>
      <c r="D9" s="15">
        <f t="shared" si="0"/>
        <v>0.84965367965367966</v>
      </c>
      <c r="E9" s="9">
        <v>170.97</v>
      </c>
      <c r="F9" s="9">
        <f t="shared" si="4"/>
        <v>-2.25</v>
      </c>
      <c r="G9" s="15">
        <f t="shared" si="1"/>
        <v>0.73693965517241378</v>
      </c>
      <c r="H9" s="9">
        <v>41</v>
      </c>
      <c r="I9" s="9">
        <f t="shared" si="5"/>
        <v>5</v>
      </c>
      <c r="J9" s="18">
        <f t="shared" si="2"/>
        <v>0.74545454545454548</v>
      </c>
    </row>
    <row r="10" spans="1:10" x14ac:dyDescent="0.25">
      <c r="A10" s="16">
        <v>45382</v>
      </c>
      <c r="B10" s="9">
        <v>200.91</v>
      </c>
      <c r="C10" s="9">
        <f t="shared" si="3"/>
        <v>4.6399999999999864</v>
      </c>
      <c r="D10" s="15">
        <f t="shared" si="0"/>
        <v>0.8697402597402597</v>
      </c>
      <c r="E10" s="9">
        <v>174.48</v>
      </c>
      <c r="F10" s="9">
        <f t="shared" si="4"/>
        <v>3.5099999999999909</v>
      </c>
      <c r="G10" s="15">
        <f t="shared" si="1"/>
        <v>0.75206896551724134</v>
      </c>
      <c r="H10" s="9">
        <v>44</v>
      </c>
      <c r="I10" s="9">
        <f t="shared" si="5"/>
        <v>3</v>
      </c>
      <c r="J10" s="18">
        <f t="shared" si="2"/>
        <v>0.8</v>
      </c>
    </row>
    <row r="11" spans="1:10" x14ac:dyDescent="0.25">
      <c r="A11" s="16">
        <v>45412</v>
      </c>
      <c r="B11" s="9">
        <v>207.5</v>
      </c>
      <c r="C11" s="9">
        <f t="shared" si="3"/>
        <v>6.5900000000000034</v>
      </c>
      <c r="D11" s="15">
        <f t="shared" si="0"/>
        <v>0.89826839826839822</v>
      </c>
      <c r="E11" s="9">
        <v>183.34</v>
      </c>
      <c r="F11" s="9">
        <f t="shared" si="4"/>
        <v>8.8600000000000136</v>
      </c>
      <c r="G11" s="15">
        <f t="shared" si="1"/>
        <v>0.79025862068965513</v>
      </c>
      <c r="H11" s="9">
        <v>46</v>
      </c>
      <c r="I11" s="9">
        <f t="shared" si="5"/>
        <v>2</v>
      </c>
      <c r="J11" s="18">
        <f t="shared" si="2"/>
        <v>0.83636363636363631</v>
      </c>
    </row>
    <row r="12" spans="1:10" x14ac:dyDescent="0.25">
      <c r="A12" s="16">
        <v>45443</v>
      </c>
      <c r="B12" s="9">
        <v>212.77</v>
      </c>
      <c r="C12" s="9">
        <f t="shared" si="3"/>
        <v>5.2700000000000102</v>
      </c>
      <c r="D12" s="15">
        <f t="shared" si="0"/>
        <v>0.92108225108225117</v>
      </c>
      <c r="E12" s="9">
        <v>188.86</v>
      </c>
      <c r="F12" s="9">
        <f t="shared" si="4"/>
        <v>5.5200000000000102</v>
      </c>
      <c r="G12" s="15">
        <f t="shared" si="1"/>
        <v>0.81405172413793114</v>
      </c>
      <c r="H12" s="9">
        <v>45</v>
      </c>
      <c r="I12" s="9">
        <f t="shared" si="5"/>
        <v>-1</v>
      </c>
      <c r="J12" s="18">
        <f t="shared" si="2"/>
        <v>0.81818181818181823</v>
      </c>
    </row>
    <row r="13" spans="1:10" x14ac:dyDescent="0.25">
      <c r="A13" s="16">
        <v>45473</v>
      </c>
      <c r="B13" s="9">
        <v>209.96</v>
      </c>
      <c r="C13" s="9">
        <f t="shared" si="3"/>
        <v>-2.8100000000000023</v>
      </c>
      <c r="D13" s="15">
        <f t="shared" si="0"/>
        <v>0.9089177489177489</v>
      </c>
      <c r="E13" s="9">
        <v>196.66</v>
      </c>
      <c r="F13" s="9">
        <f t="shared" si="4"/>
        <v>7.7999999999999829</v>
      </c>
      <c r="G13" s="15">
        <f t="shared" si="1"/>
        <v>0.84767241379310343</v>
      </c>
      <c r="H13" s="9">
        <v>47</v>
      </c>
      <c r="I13" s="9">
        <f t="shared" si="5"/>
        <v>2</v>
      </c>
      <c r="J13" s="18">
        <f t="shared" si="2"/>
        <v>0.8545454545454545</v>
      </c>
    </row>
    <row r="14" spans="1:10" x14ac:dyDescent="0.25">
      <c r="A14" s="16">
        <v>45504</v>
      </c>
      <c r="B14" s="9">
        <v>213.94</v>
      </c>
      <c r="C14" s="9">
        <f t="shared" si="3"/>
        <v>3.9799999999999898</v>
      </c>
      <c r="D14" s="15">
        <f t="shared" si="0"/>
        <v>0.92614718614718616</v>
      </c>
      <c r="E14" s="9">
        <v>194.9</v>
      </c>
      <c r="F14" s="9">
        <f t="shared" si="4"/>
        <v>-1.7599999999999909</v>
      </c>
      <c r="G14" s="15">
        <f t="shared" si="1"/>
        <v>0.84008620689655178</v>
      </c>
      <c r="H14" s="9">
        <v>50</v>
      </c>
      <c r="I14" s="9">
        <f t="shared" si="5"/>
        <v>3</v>
      </c>
      <c r="J14" s="18">
        <f t="shared" si="2"/>
        <v>0.90909090909090906</v>
      </c>
    </row>
    <row r="15" spans="1:10" x14ac:dyDescent="0.25">
      <c r="A15" s="14" t="s">
        <v>1322</v>
      </c>
      <c r="B15" s="9"/>
      <c r="C15" s="24">
        <f>AVERAGE(C4:C5,C7,C8,C9,C10,C11,C12,C13,C14)</f>
        <v>3.7559999999999976</v>
      </c>
      <c r="D15" s="9"/>
      <c r="E15" s="9"/>
      <c r="F15" s="24">
        <f>AVERAGE(F4,F5,F8,F9,F10,F11,F12,F13,F14)</f>
        <v>3.8288888888888897</v>
      </c>
      <c r="G15" s="9"/>
      <c r="H15" s="14"/>
      <c r="I15" s="14">
        <f>AVERAGE(I7:I14)</f>
        <v>2</v>
      </c>
      <c r="J15" s="9"/>
    </row>
    <row r="16" spans="1:10" x14ac:dyDescent="0.25">
      <c r="A16" s="40"/>
      <c r="C16" s="39"/>
      <c r="F16" s="39"/>
    </row>
    <row r="18" spans="1:3" x14ac:dyDescent="0.25">
      <c r="A18" s="19">
        <v>45540</v>
      </c>
      <c r="C18" s="1" t="s">
        <v>1345</v>
      </c>
    </row>
    <row r="20" spans="1:3" x14ac:dyDescent="0.25">
      <c r="A20" s="26"/>
      <c r="B20" s="220" t="s">
        <v>1325</v>
      </c>
      <c r="C20" s="220"/>
    </row>
  </sheetData>
  <mergeCells count="1">
    <mergeCell ref="B20:C2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7F41F-EF9E-42AB-ACAE-C78D4BD8CCD4}">
  <dimension ref="A1:J499"/>
  <sheetViews>
    <sheetView workbookViewId="0">
      <selection activeCell="I2" sqref="F2:I2"/>
    </sheetView>
  </sheetViews>
  <sheetFormatPr defaultRowHeight="15" x14ac:dyDescent="0.25"/>
  <cols>
    <col min="1" max="1" width="11" style="1" bestFit="1" customWidth="1"/>
    <col min="2" max="2" width="12.28515625" style="1" hidden="1" customWidth="1"/>
    <col min="3" max="3" width="11.85546875" style="1" hidden="1" customWidth="1"/>
    <col min="4" max="4" width="1.28515625" customWidth="1"/>
    <col min="5" max="5" width="12.85546875" style="1" customWidth="1"/>
    <col min="6" max="6" width="14.5703125" style="1" customWidth="1"/>
    <col min="7" max="7" width="8.140625" style="7" hidden="1" customWidth="1"/>
    <col min="8" max="8" width="8" style="7" hidden="1" customWidth="1"/>
    <col min="9" max="9" width="12.7109375" style="1" customWidth="1"/>
    <col min="10" max="10" width="16.140625" style="1" customWidth="1"/>
  </cols>
  <sheetData>
    <row r="1" spans="1:10" x14ac:dyDescent="0.25">
      <c r="A1" s="9" t="s">
        <v>9</v>
      </c>
      <c r="B1" s="9" t="s">
        <v>725</v>
      </c>
      <c r="C1" s="9" t="s">
        <v>726</v>
      </c>
      <c r="D1" s="10"/>
      <c r="E1" s="9" t="s">
        <v>725</v>
      </c>
      <c r="F1" s="9" t="s">
        <v>726</v>
      </c>
      <c r="G1" s="11" t="s">
        <v>1226</v>
      </c>
      <c r="H1" s="11" t="s">
        <v>1227</v>
      </c>
      <c r="I1" s="9" t="s">
        <v>1228</v>
      </c>
      <c r="J1" s="9" t="s">
        <v>1229</v>
      </c>
    </row>
    <row r="2" spans="1:10" x14ac:dyDescent="0.25">
      <c r="A2" s="2" t="s">
        <v>727</v>
      </c>
      <c r="B2" s="2" t="s">
        <v>23</v>
      </c>
      <c r="C2" s="2" t="s">
        <v>24</v>
      </c>
      <c r="E2" s="1" t="str">
        <f>SUBSTITUTE(B2,CHAR(160),"")</f>
        <v>78,87</v>
      </c>
      <c r="F2" s="1" t="str">
        <f>SUBSTITUTE(C2,CHAR(160),"")</f>
        <v>80,84</v>
      </c>
      <c r="G2" s="7">
        <v>231</v>
      </c>
      <c r="H2" s="7">
        <v>232</v>
      </c>
      <c r="I2" s="7">
        <f>(G2*E2)/100</f>
        <v>182.18970000000002</v>
      </c>
      <c r="J2" s="7">
        <f>(H2*F2)/100</f>
        <v>187.5488</v>
      </c>
    </row>
    <row r="3" spans="1:10" x14ac:dyDescent="0.25">
      <c r="A3" s="3" t="s">
        <v>728</v>
      </c>
      <c r="B3" s="3" t="s">
        <v>25</v>
      </c>
      <c r="C3" s="3" t="s">
        <v>26</v>
      </c>
      <c r="E3" s="1" t="str">
        <f t="shared" ref="E3:E66" si="0">SUBSTITUTE(B3,CHAR(160),"")</f>
        <v>80,99</v>
      </c>
      <c r="F3" s="1" t="str">
        <f t="shared" ref="F3:F66" si="1">SUBSTITUTE(C3,CHAR(160),"")</f>
        <v>81,81</v>
      </c>
      <c r="G3" s="7">
        <v>231</v>
      </c>
      <c r="H3" s="7">
        <v>232</v>
      </c>
      <c r="I3" s="7">
        <f>(G3*E3)/100</f>
        <v>187.08689999999999</v>
      </c>
      <c r="J3" s="7">
        <f t="shared" ref="J3:J66" si="2">(H3*F3)/100</f>
        <v>189.79920000000001</v>
      </c>
    </row>
    <row r="4" spans="1:10" x14ac:dyDescent="0.25">
      <c r="A4" s="2" t="s">
        <v>729</v>
      </c>
      <c r="B4" s="2" t="s">
        <v>27</v>
      </c>
      <c r="C4" s="2" t="s">
        <v>28</v>
      </c>
      <c r="E4" s="1" t="str">
        <f t="shared" si="0"/>
        <v>80,72</v>
      </c>
      <c r="F4" s="1" t="str">
        <f t="shared" si="1"/>
        <v>81,63</v>
      </c>
      <c r="G4" s="7">
        <v>231</v>
      </c>
      <c r="H4" s="7">
        <v>232</v>
      </c>
      <c r="I4" s="7">
        <f t="shared" ref="I4:I66" si="3">(G4*E4)/100</f>
        <v>186.4632</v>
      </c>
      <c r="J4" s="7">
        <f t="shared" si="2"/>
        <v>189.38159999999999</v>
      </c>
    </row>
    <row r="5" spans="1:10" x14ac:dyDescent="0.25">
      <c r="A5" s="3" t="s">
        <v>730</v>
      </c>
      <c r="B5" s="3" t="s">
        <v>29</v>
      </c>
      <c r="C5" s="3" t="s">
        <v>30</v>
      </c>
      <c r="E5" s="1" t="str">
        <f t="shared" si="0"/>
        <v>80,66</v>
      </c>
      <c r="F5" s="1" t="str">
        <f t="shared" si="1"/>
        <v>81,72</v>
      </c>
      <c r="G5" s="7">
        <v>231</v>
      </c>
      <c r="H5" s="7">
        <v>232</v>
      </c>
      <c r="I5" s="7">
        <f t="shared" si="3"/>
        <v>186.3246</v>
      </c>
      <c r="J5" s="7">
        <f t="shared" si="2"/>
        <v>189.59040000000002</v>
      </c>
    </row>
    <row r="6" spans="1:10" x14ac:dyDescent="0.25">
      <c r="A6" s="2" t="s">
        <v>731</v>
      </c>
      <c r="B6" s="2" t="s">
        <v>31</v>
      </c>
      <c r="C6" s="2" t="s">
        <v>32</v>
      </c>
      <c r="E6" s="1" t="str">
        <f t="shared" si="0"/>
        <v>80,96</v>
      </c>
      <c r="F6" s="1" t="str">
        <f t="shared" si="1"/>
        <v>81,97</v>
      </c>
      <c r="G6" s="7">
        <v>231</v>
      </c>
      <c r="H6" s="7">
        <v>232</v>
      </c>
      <c r="I6" s="7">
        <f t="shared" si="3"/>
        <v>187.01759999999999</v>
      </c>
      <c r="J6" s="7">
        <f t="shared" si="2"/>
        <v>190.1704</v>
      </c>
    </row>
    <row r="7" spans="1:10" x14ac:dyDescent="0.25">
      <c r="A7" s="3" t="s">
        <v>732</v>
      </c>
      <c r="B7" s="3" t="s">
        <v>33</v>
      </c>
      <c r="C7" s="3" t="s">
        <v>34</v>
      </c>
      <c r="E7" s="1" t="str">
        <f t="shared" si="0"/>
        <v>82,15</v>
      </c>
      <c r="F7" s="1" t="str">
        <f t="shared" si="1"/>
        <v>83,57</v>
      </c>
      <c r="G7" s="7">
        <v>231</v>
      </c>
      <c r="H7" s="7">
        <v>232</v>
      </c>
      <c r="I7" s="7">
        <f t="shared" si="3"/>
        <v>189.76650000000001</v>
      </c>
      <c r="J7" s="7">
        <f t="shared" si="2"/>
        <v>193.88239999999999</v>
      </c>
    </row>
    <row r="8" spans="1:10" x14ac:dyDescent="0.25">
      <c r="A8" s="2" t="s">
        <v>733</v>
      </c>
      <c r="B8" s="2" t="s">
        <v>35</v>
      </c>
      <c r="C8" s="2" t="s">
        <v>36</v>
      </c>
      <c r="E8" s="1" t="str">
        <f t="shared" si="0"/>
        <v>81,47</v>
      </c>
      <c r="F8" s="1" t="str">
        <f t="shared" si="1"/>
        <v>83,66</v>
      </c>
      <c r="G8" s="7">
        <v>231</v>
      </c>
      <c r="H8" s="7">
        <v>232</v>
      </c>
      <c r="I8" s="7">
        <f t="shared" si="3"/>
        <v>188.19569999999999</v>
      </c>
      <c r="J8" s="7">
        <f t="shared" si="2"/>
        <v>194.09119999999999</v>
      </c>
    </row>
    <row r="9" spans="1:10" x14ac:dyDescent="0.25">
      <c r="A9" s="3" t="s">
        <v>734</v>
      </c>
      <c r="B9" s="3" t="s">
        <v>37</v>
      </c>
      <c r="C9" s="3" t="s">
        <v>38</v>
      </c>
      <c r="E9" s="1" t="str">
        <f t="shared" si="0"/>
        <v>80,91</v>
      </c>
      <c r="F9" s="1" t="str">
        <f t="shared" si="1"/>
        <v>83,02</v>
      </c>
      <c r="G9" s="7">
        <v>231</v>
      </c>
      <c r="H9" s="7">
        <v>232</v>
      </c>
      <c r="I9" s="7">
        <f t="shared" si="3"/>
        <v>186.90209999999999</v>
      </c>
      <c r="J9" s="7">
        <f t="shared" si="2"/>
        <v>192.60640000000001</v>
      </c>
    </row>
    <row r="10" spans="1:10" x14ac:dyDescent="0.25">
      <c r="A10" s="2" t="s">
        <v>735</v>
      </c>
      <c r="B10" s="2" t="s">
        <v>39</v>
      </c>
      <c r="C10" s="2" t="s">
        <v>40</v>
      </c>
      <c r="E10" s="1" t="str">
        <f t="shared" si="0"/>
        <v>80,45</v>
      </c>
      <c r="F10" s="1" t="str">
        <f t="shared" si="1"/>
        <v>82,21</v>
      </c>
      <c r="G10" s="7">
        <v>231</v>
      </c>
      <c r="H10" s="7">
        <v>232</v>
      </c>
      <c r="I10" s="7">
        <f t="shared" si="3"/>
        <v>185.83950000000002</v>
      </c>
      <c r="J10" s="7">
        <f t="shared" si="2"/>
        <v>190.72719999999998</v>
      </c>
    </row>
    <row r="11" spans="1:10" x14ac:dyDescent="0.25">
      <c r="A11" s="3" t="s">
        <v>736</v>
      </c>
      <c r="B11" s="3" t="s">
        <v>41</v>
      </c>
      <c r="C11" s="3" t="s">
        <v>42</v>
      </c>
      <c r="E11" s="1" t="str">
        <f t="shared" si="0"/>
        <v>80,49</v>
      </c>
      <c r="F11" s="1" t="str">
        <f t="shared" si="1"/>
        <v>81,92</v>
      </c>
      <c r="G11" s="7">
        <v>231</v>
      </c>
      <c r="H11" s="7">
        <v>232</v>
      </c>
      <c r="I11" s="7">
        <f t="shared" si="3"/>
        <v>185.93189999999998</v>
      </c>
      <c r="J11" s="7">
        <f t="shared" si="2"/>
        <v>190.05439999999999</v>
      </c>
    </row>
    <row r="12" spans="1:10" x14ac:dyDescent="0.25">
      <c r="A12" s="2" t="s">
        <v>737</v>
      </c>
      <c r="B12" s="2" t="s">
        <v>43</v>
      </c>
      <c r="C12" s="2" t="s">
        <v>42</v>
      </c>
      <c r="E12" s="1" t="str">
        <f t="shared" si="0"/>
        <v>80,98</v>
      </c>
      <c r="F12" s="1" t="str">
        <f t="shared" si="1"/>
        <v>81,92</v>
      </c>
      <c r="G12" s="7">
        <v>231</v>
      </c>
      <c r="H12" s="7">
        <v>232</v>
      </c>
      <c r="I12" s="7">
        <f t="shared" si="3"/>
        <v>187.06380000000001</v>
      </c>
      <c r="J12" s="7">
        <f t="shared" si="2"/>
        <v>190.05439999999999</v>
      </c>
    </row>
    <row r="13" spans="1:10" x14ac:dyDescent="0.25">
      <c r="A13" s="3" t="s">
        <v>738</v>
      </c>
      <c r="B13" s="3" t="s">
        <v>44</v>
      </c>
      <c r="C13" s="3" t="s">
        <v>45</v>
      </c>
      <c r="E13" s="1" t="str">
        <f t="shared" si="0"/>
        <v>82,37</v>
      </c>
      <c r="F13" s="1" t="str">
        <f t="shared" si="1"/>
        <v>82,98</v>
      </c>
      <c r="G13" s="7">
        <v>231</v>
      </c>
      <c r="H13" s="7">
        <v>232</v>
      </c>
      <c r="I13" s="7">
        <f t="shared" si="3"/>
        <v>190.27470000000002</v>
      </c>
      <c r="J13" s="7">
        <f t="shared" si="2"/>
        <v>192.5136</v>
      </c>
    </row>
    <row r="14" spans="1:10" x14ac:dyDescent="0.25">
      <c r="A14" s="2" t="s">
        <v>739</v>
      </c>
      <c r="B14" s="2" t="s">
        <v>46</v>
      </c>
      <c r="C14" s="2" t="s">
        <v>47</v>
      </c>
      <c r="E14" s="1" t="str">
        <f t="shared" si="0"/>
        <v>82,9</v>
      </c>
      <c r="F14" s="1" t="str">
        <f t="shared" si="1"/>
        <v>83,69</v>
      </c>
      <c r="G14" s="7">
        <v>231</v>
      </c>
      <c r="H14" s="7">
        <v>232</v>
      </c>
      <c r="I14" s="7">
        <f t="shared" si="3"/>
        <v>191.49900000000002</v>
      </c>
      <c r="J14" s="7">
        <f t="shared" si="2"/>
        <v>194.16079999999999</v>
      </c>
    </row>
    <row r="15" spans="1:10" x14ac:dyDescent="0.25">
      <c r="A15" s="3" t="s">
        <v>740</v>
      </c>
      <c r="B15" s="3" t="s">
        <v>48</v>
      </c>
      <c r="C15" s="3" t="s">
        <v>49</v>
      </c>
      <c r="E15" s="1" t="str">
        <f t="shared" si="0"/>
        <v>82,56</v>
      </c>
      <c r="F15" s="1" t="str">
        <f t="shared" si="1"/>
        <v>83,54</v>
      </c>
      <c r="G15" s="7">
        <v>231</v>
      </c>
      <c r="H15" s="7">
        <v>232</v>
      </c>
      <c r="I15" s="7">
        <f t="shared" si="3"/>
        <v>190.71360000000001</v>
      </c>
      <c r="J15" s="7">
        <f t="shared" si="2"/>
        <v>193.81280000000004</v>
      </c>
    </row>
    <row r="16" spans="1:10" x14ac:dyDescent="0.25">
      <c r="A16" s="2" t="s">
        <v>741</v>
      </c>
      <c r="B16" s="2" t="s">
        <v>50</v>
      </c>
      <c r="C16" s="2" t="s">
        <v>47</v>
      </c>
      <c r="E16" s="1" t="str">
        <f t="shared" si="0"/>
        <v>82,17</v>
      </c>
      <c r="F16" s="1" t="str">
        <f t="shared" si="1"/>
        <v>83,69</v>
      </c>
      <c r="G16" s="7">
        <v>231</v>
      </c>
      <c r="H16" s="7">
        <v>232</v>
      </c>
      <c r="I16" s="7">
        <f t="shared" si="3"/>
        <v>189.81270000000001</v>
      </c>
      <c r="J16" s="7">
        <f t="shared" si="2"/>
        <v>194.16079999999999</v>
      </c>
    </row>
    <row r="17" spans="1:10" x14ac:dyDescent="0.25">
      <c r="A17" s="3" t="s">
        <v>742</v>
      </c>
      <c r="B17" s="3" t="s">
        <v>51</v>
      </c>
      <c r="C17" s="3" t="s">
        <v>52</v>
      </c>
      <c r="E17" s="1" t="str">
        <f t="shared" si="0"/>
        <v>81,86</v>
      </c>
      <c r="F17" s="1" t="str">
        <f t="shared" si="1"/>
        <v>81,99</v>
      </c>
      <c r="G17" s="7">
        <v>231</v>
      </c>
      <c r="H17" s="7">
        <v>232</v>
      </c>
      <c r="I17" s="7">
        <f t="shared" si="3"/>
        <v>189.0966</v>
      </c>
      <c r="J17" s="7">
        <f t="shared" si="2"/>
        <v>190.21680000000001</v>
      </c>
    </row>
    <row r="18" spans="1:10" x14ac:dyDescent="0.25">
      <c r="A18" s="2" t="s">
        <v>743</v>
      </c>
      <c r="B18" s="2" t="s">
        <v>53</v>
      </c>
      <c r="C18" s="2" t="s">
        <v>54</v>
      </c>
      <c r="E18" s="1" t="str">
        <f t="shared" si="0"/>
        <v>81,57</v>
      </c>
      <c r="F18" s="1" t="str">
        <f t="shared" si="1"/>
        <v>81,34</v>
      </c>
      <c r="G18" s="7">
        <v>231</v>
      </c>
      <c r="H18" s="7">
        <v>232</v>
      </c>
      <c r="I18" s="7">
        <f t="shared" si="3"/>
        <v>188.42669999999998</v>
      </c>
      <c r="J18" s="7">
        <f t="shared" si="2"/>
        <v>188.7088</v>
      </c>
    </row>
    <row r="19" spans="1:10" x14ac:dyDescent="0.25">
      <c r="A19" s="3" t="s">
        <v>744</v>
      </c>
      <c r="B19" s="3" t="s">
        <v>55</v>
      </c>
      <c r="C19" s="3" t="s">
        <v>56</v>
      </c>
      <c r="E19" s="1" t="str">
        <f t="shared" si="0"/>
        <v>81,28</v>
      </c>
      <c r="F19" s="1" t="str">
        <f t="shared" si="1"/>
        <v>81,08</v>
      </c>
      <c r="G19" s="7">
        <v>231</v>
      </c>
      <c r="H19" s="7">
        <v>232</v>
      </c>
      <c r="I19" s="7">
        <f t="shared" si="3"/>
        <v>187.7568</v>
      </c>
      <c r="J19" s="7">
        <f t="shared" si="2"/>
        <v>188.10560000000001</v>
      </c>
    </row>
    <row r="20" spans="1:10" x14ac:dyDescent="0.25">
      <c r="A20" s="2" t="s">
        <v>745</v>
      </c>
      <c r="B20" s="2" t="s">
        <v>57</v>
      </c>
      <c r="C20" s="2" t="s">
        <v>58</v>
      </c>
      <c r="E20" s="1" t="str">
        <f t="shared" si="0"/>
        <v>82,77</v>
      </c>
      <c r="F20" s="1" t="str">
        <f t="shared" si="1"/>
        <v>82,34</v>
      </c>
      <c r="G20" s="7">
        <v>231</v>
      </c>
      <c r="H20" s="7">
        <v>232</v>
      </c>
      <c r="I20" s="7">
        <f t="shared" si="3"/>
        <v>191.1987</v>
      </c>
      <c r="J20" s="7">
        <f t="shared" si="2"/>
        <v>191.02880000000002</v>
      </c>
    </row>
    <row r="21" spans="1:10" x14ac:dyDescent="0.25">
      <c r="A21" s="3" t="s">
        <v>746</v>
      </c>
      <c r="B21" s="3" t="s">
        <v>59</v>
      </c>
      <c r="C21" s="3" t="s">
        <v>60</v>
      </c>
      <c r="E21" s="1" t="str">
        <f t="shared" si="0"/>
        <v>82,75</v>
      </c>
      <c r="F21" s="1" t="str">
        <f t="shared" si="1"/>
        <v>83,33</v>
      </c>
      <c r="G21" s="7">
        <v>231</v>
      </c>
      <c r="H21" s="7">
        <v>232</v>
      </c>
      <c r="I21" s="7">
        <f t="shared" si="3"/>
        <v>191.1525</v>
      </c>
      <c r="J21" s="7">
        <f t="shared" si="2"/>
        <v>193.32560000000001</v>
      </c>
    </row>
    <row r="22" spans="1:10" x14ac:dyDescent="0.25">
      <c r="A22" s="2" t="s">
        <v>747</v>
      </c>
      <c r="B22" s="2" t="s">
        <v>61</v>
      </c>
      <c r="C22" s="2" t="s">
        <v>62</v>
      </c>
      <c r="E22" s="1" t="str">
        <f t="shared" si="0"/>
        <v>81,65</v>
      </c>
      <c r="F22" s="1" t="str">
        <f t="shared" si="1"/>
        <v>83,28</v>
      </c>
      <c r="G22" s="7">
        <v>231</v>
      </c>
      <c r="H22" s="7">
        <v>232</v>
      </c>
      <c r="I22" s="7">
        <f t="shared" si="3"/>
        <v>188.61150000000001</v>
      </c>
      <c r="J22" s="7">
        <f t="shared" si="2"/>
        <v>193.20959999999999</v>
      </c>
    </row>
    <row r="23" spans="1:10" x14ac:dyDescent="0.25">
      <c r="A23" s="3" t="s">
        <v>748</v>
      </c>
      <c r="B23" s="3" t="s">
        <v>63</v>
      </c>
      <c r="C23" s="3" t="s">
        <v>64</v>
      </c>
      <c r="E23" s="1" t="str">
        <f t="shared" si="0"/>
        <v>81,23</v>
      </c>
      <c r="F23" s="1" t="str">
        <f t="shared" si="1"/>
        <v>83,24</v>
      </c>
      <c r="G23" s="7">
        <v>231</v>
      </c>
      <c r="H23" s="7">
        <v>232</v>
      </c>
      <c r="I23" s="7">
        <f t="shared" si="3"/>
        <v>187.6413</v>
      </c>
      <c r="J23" s="7">
        <f t="shared" si="2"/>
        <v>193.11680000000001</v>
      </c>
    </row>
    <row r="24" spans="1:10" x14ac:dyDescent="0.25">
      <c r="A24" s="2" t="s">
        <v>749</v>
      </c>
      <c r="B24" s="2" t="s">
        <v>65</v>
      </c>
      <c r="C24" s="2" t="s">
        <v>66</v>
      </c>
      <c r="E24" s="1" t="str">
        <f t="shared" si="0"/>
        <v>81,04</v>
      </c>
      <c r="F24" s="1" t="str">
        <f t="shared" si="1"/>
        <v>82,42</v>
      </c>
      <c r="G24" s="7">
        <v>231</v>
      </c>
      <c r="H24" s="7">
        <v>232</v>
      </c>
      <c r="I24" s="7">
        <f t="shared" si="3"/>
        <v>187.20240000000001</v>
      </c>
      <c r="J24" s="7">
        <f t="shared" si="2"/>
        <v>191.21439999999998</v>
      </c>
    </row>
    <row r="25" spans="1:10" x14ac:dyDescent="0.25">
      <c r="A25" s="3" t="s">
        <v>750</v>
      </c>
      <c r="B25" s="3" t="s">
        <v>55</v>
      </c>
      <c r="C25" s="3" t="s">
        <v>67</v>
      </c>
      <c r="E25" s="1" t="str">
        <f t="shared" si="0"/>
        <v>81,28</v>
      </c>
      <c r="F25" s="1" t="str">
        <f t="shared" si="1"/>
        <v>82,35</v>
      </c>
      <c r="G25" s="7">
        <v>231</v>
      </c>
      <c r="H25" s="7">
        <v>232</v>
      </c>
      <c r="I25" s="7">
        <f t="shared" si="3"/>
        <v>187.7568</v>
      </c>
      <c r="J25" s="7">
        <f t="shared" si="2"/>
        <v>191.05199999999996</v>
      </c>
    </row>
    <row r="26" spans="1:10" x14ac:dyDescent="0.25">
      <c r="A26" s="2" t="s">
        <v>751</v>
      </c>
      <c r="B26" s="2" t="s">
        <v>68</v>
      </c>
      <c r="C26" s="2" t="s">
        <v>69</v>
      </c>
      <c r="E26" s="1" t="str">
        <f t="shared" si="0"/>
        <v>81,5</v>
      </c>
      <c r="F26" s="1" t="str">
        <f t="shared" si="1"/>
        <v>82,49</v>
      </c>
      <c r="G26" s="7">
        <v>231</v>
      </c>
      <c r="H26" s="7">
        <v>232</v>
      </c>
      <c r="I26" s="7">
        <f t="shared" si="3"/>
        <v>188.26499999999999</v>
      </c>
      <c r="J26" s="7">
        <f t="shared" si="2"/>
        <v>191.3768</v>
      </c>
    </row>
    <row r="27" spans="1:10" x14ac:dyDescent="0.25">
      <c r="A27" s="3" t="s">
        <v>752</v>
      </c>
      <c r="B27" s="3" t="s">
        <v>70</v>
      </c>
      <c r="C27" s="3" t="s">
        <v>71</v>
      </c>
      <c r="E27" s="1" t="str">
        <f t="shared" si="0"/>
        <v>83,21</v>
      </c>
      <c r="F27" s="1" t="str">
        <f t="shared" si="1"/>
        <v>84,02</v>
      </c>
      <c r="G27" s="7">
        <v>231</v>
      </c>
      <c r="H27" s="7">
        <v>232</v>
      </c>
      <c r="I27" s="7">
        <f t="shared" si="3"/>
        <v>192.21509999999998</v>
      </c>
      <c r="J27" s="7">
        <f t="shared" si="2"/>
        <v>194.9264</v>
      </c>
    </row>
    <row r="28" spans="1:10" x14ac:dyDescent="0.25">
      <c r="A28" s="2" t="s">
        <v>753</v>
      </c>
      <c r="B28" s="2" t="s">
        <v>72</v>
      </c>
      <c r="C28" s="2" t="s">
        <v>73</v>
      </c>
      <c r="E28" s="1" t="str">
        <f t="shared" si="0"/>
        <v>83,03</v>
      </c>
      <c r="F28" s="1" t="str">
        <f t="shared" si="1"/>
        <v>85,12</v>
      </c>
      <c r="G28" s="7">
        <v>231</v>
      </c>
      <c r="H28" s="7">
        <v>232</v>
      </c>
      <c r="I28" s="7">
        <f t="shared" si="3"/>
        <v>191.79930000000002</v>
      </c>
      <c r="J28" s="7">
        <f t="shared" si="2"/>
        <v>197.47839999999999</v>
      </c>
    </row>
    <row r="29" spans="1:10" x14ac:dyDescent="0.25">
      <c r="A29" s="3" t="s">
        <v>754</v>
      </c>
      <c r="B29" s="3" t="s">
        <v>74</v>
      </c>
      <c r="C29" s="3" t="s">
        <v>75</v>
      </c>
      <c r="E29" s="1" t="str">
        <f t="shared" si="0"/>
        <v>82,71</v>
      </c>
      <c r="F29" s="1" t="str">
        <f t="shared" si="1"/>
        <v>84,99</v>
      </c>
      <c r="G29" s="7">
        <v>231</v>
      </c>
      <c r="H29" s="7">
        <v>232</v>
      </c>
      <c r="I29" s="7">
        <f t="shared" si="3"/>
        <v>191.06009999999998</v>
      </c>
      <c r="J29" s="7">
        <f t="shared" si="2"/>
        <v>197.17680000000001</v>
      </c>
    </row>
    <row r="30" spans="1:10" x14ac:dyDescent="0.25">
      <c r="A30" s="2" t="s">
        <v>755</v>
      </c>
      <c r="B30" s="2" t="s">
        <v>76</v>
      </c>
      <c r="C30" s="2" t="s">
        <v>77</v>
      </c>
      <c r="E30" s="1" t="str">
        <f t="shared" si="0"/>
        <v>81,8</v>
      </c>
      <c r="F30" s="1" t="str">
        <f t="shared" si="1"/>
        <v>84,95</v>
      </c>
      <c r="G30" s="7">
        <v>231</v>
      </c>
      <c r="H30" s="7">
        <v>232</v>
      </c>
      <c r="I30" s="7">
        <f t="shared" si="3"/>
        <v>188.958</v>
      </c>
      <c r="J30" s="7">
        <f t="shared" si="2"/>
        <v>197.084</v>
      </c>
    </row>
    <row r="31" spans="1:10" x14ac:dyDescent="0.25">
      <c r="A31" s="3" t="s">
        <v>756</v>
      </c>
      <c r="B31" s="3" t="s">
        <v>78</v>
      </c>
      <c r="C31" s="3" t="s">
        <v>0</v>
      </c>
      <c r="E31" s="1" t="str">
        <f t="shared" si="0"/>
        <v>81,49</v>
      </c>
      <c r="F31" s="1" t="str">
        <f t="shared" si="1"/>
        <v>84</v>
      </c>
      <c r="G31" s="7">
        <v>231</v>
      </c>
      <c r="H31" s="7">
        <v>232</v>
      </c>
      <c r="I31" s="7">
        <f t="shared" si="3"/>
        <v>188.24189999999999</v>
      </c>
      <c r="J31" s="7">
        <f t="shared" si="2"/>
        <v>194.88</v>
      </c>
    </row>
    <row r="32" spans="1:10" x14ac:dyDescent="0.25">
      <c r="A32" s="2" t="s">
        <v>757</v>
      </c>
      <c r="B32" s="2" t="s">
        <v>79</v>
      </c>
      <c r="C32" s="2" t="s">
        <v>80</v>
      </c>
      <c r="E32" s="1" t="str">
        <f t="shared" si="0"/>
        <v>81,36</v>
      </c>
      <c r="F32" s="1" t="str">
        <f t="shared" si="1"/>
        <v>83,93</v>
      </c>
      <c r="G32" s="7">
        <v>231</v>
      </c>
      <c r="H32" s="7">
        <v>232</v>
      </c>
      <c r="I32" s="7">
        <f t="shared" si="3"/>
        <v>187.94159999999999</v>
      </c>
      <c r="J32" s="7">
        <f t="shared" si="2"/>
        <v>194.71760000000003</v>
      </c>
    </row>
    <row r="33" spans="1:10" x14ac:dyDescent="0.25">
      <c r="A33" s="3" t="s">
        <v>758</v>
      </c>
      <c r="B33" s="3" t="s">
        <v>81</v>
      </c>
      <c r="C33" s="3" t="s">
        <v>82</v>
      </c>
      <c r="E33" s="1" t="str">
        <f t="shared" si="0"/>
        <v>81,32</v>
      </c>
      <c r="F33" s="1" t="str">
        <f t="shared" si="1"/>
        <v>83,7</v>
      </c>
      <c r="G33" s="7">
        <v>231</v>
      </c>
      <c r="H33" s="7">
        <v>232</v>
      </c>
      <c r="I33" s="7">
        <f t="shared" si="3"/>
        <v>187.8492</v>
      </c>
      <c r="J33" s="7">
        <f t="shared" si="2"/>
        <v>194.18400000000003</v>
      </c>
    </row>
    <row r="34" spans="1:10" x14ac:dyDescent="0.25">
      <c r="A34" s="2" t="s">
        <v>759</v>
      </c>
      <c r="B34" s="2" t="s">
        <v>1</v>
      </c>
      <c r="C34" s="2" t="s">
        <v>83</v>
      </c>
      <c r="E34" s="1" t="str">
        <f t="shared" si="0"/>
        <v>83</v>
      </c>
      <c r="F34" s="1" t="str">
        <f t="shared" si="1"/>
        <v>85,08</v>
      </c>
      <c r="G34" s="7">
        <v>231</v>
      </c>
      <c r="H34" s="7">
        <v>232</v>
      </c>
      <c r="I34" s="7">
        <f t="shared" si="3"/>
        <v>191.73</v>
      </c>
      <c r="J34" s="7">
        <f t="shared" si="2"/>
        <v>197.38560000000001</v>
      </c>
    </row>
    <row r="35" spans="1:10" x14ac:dyDescent="0.25">
      <c r="A35" s="3" t="s">
        <v>760</v>
      </c>
      <c r="B35" s="3" t="s">
        <v>49</v>
      </c>
      <c r="C35" s="3" t="s">
        <v>84</v>
      </c>
      <c r="E35" s="1" t="str">
        <f t="shared" si="0"/>
        <v>83,54</v>
      </c>
      <c r="F35" s="1" t="str">
        <f t="shared" si="1"/>
        <v>86,42</v>
      </c>
      <c r="G35" s="7">
        <v>231</v>
      </c>
      <c r="H35" s="7">
        <v>232</v>
      </c>
      <c r="I35" s="7">
        <f t="shared" si="3"/>
        <v>192.97740000000002</v>
      </c>
      <c r="J35" s="7">
        <f t="shared" si="2"/>
        <v>200.49439999999998</v>
      </c>
    </row>
    <row r="36" spans="1:10" x14ac:dyDescent="0.25">
      <c r="A36" s="2" t="s">
        <v>761</v>
      </c>
      <c r="B36" s="2" t="s">
        <v>85</v>
      </c>
      <c r="C36" s="2" t="s">
        <v>86</v>
      </c>
      <c r="E36" s="1" t="str">
        <f t="shared" si="0"/>
        <v>83,37</v>
      </c>
      <c r="F36" s="1" t="str">
        <f t="shared" si="1"/>
        <v>86,55</v>
      </c>
      <c r="G36" s="7">
        <v>231</v>
      </c>
      <c r="H36" s="7">
        <v>232</v>
      </c>
      <c r="I36" s="7">
        <f t="shared" si="3"/>
        <v>192.5847</v>
      </c>
      <c r="J36" s="7">
        <f t="shared" si="2"/>
        <v>200.79599999999999</v>
      </c>
    </row>
    <row r="37" spans="1:10" x14ac:dyDescent="0.25">
      <c r="A37" s="3" t="s">
        <v>762</v>
      </c>
      <c r="B37" s="3" t="s">
        <v>85</v>
      </c>
      <c r="C37" s="3" t="s">
        <v>87</v>
      </c>
      <c r="E37" s="1" t="str">
        <f t="shared" si="0"/>
        <v>83,37</v>
      </c>
      <c r="F37" s="1" t="str">
        <f t="shared" si="1"/>
        <v>86,39</v>
      </c>
      <c r="G37" s="7">
        <v>231</v>
      </c>
      <c r="H37" s="7">
        <v>232</v>
      </c>
      <c r="I37" s="7">
        <f t="shared" si="3"/>
        <v>192.5847</v>
      </c>
      <c r="J37" s="7">
        <f t="shared" si="2"/>
        <v>200.4248</v>
      </c>
    </row>
    <row r="38" spans="1:10" x14ac:dyDescent="0.25">
      <c r="A38" s="2" t="s">
        <v>763</v>
      </c>
      <c r="B38" s="2" t="s">
        <v>88</v>
      </c>
      <c r="C38" s="2" t="s">
        <v>89</v>
      </c>
      <c r="E38" s="1" t="str">
        <f t="shared" si="0"/>
        <v>83,34</v>
      </c>
      <c r="F38" s="1" t="str">
        <f t="shared" si="1"/>
        <v>85,68</v>
      </c>
      <c r="G38" s="7">
        <v>231</v>
      </c>
      <c r="H38" s="7">
        <v>232</v>
      </c>
      <c r="I38" s="7">
        <f t="shared" si="3"/>
        <v>192.5154</v>
      </c>
      <c r="J38" s="7">
        <f t="shared" si="2"/>
        <v>198.77760000000001</v>
      </c>
    </row>
    <row r="39" spans="1:10" x14ac:dyDescent="0.25">
      <c r="A39" s="3" t="s">
        <v>764</v>
      </c>
      <c r="B39" s="3" t="s">
        <v>64</v>
      </c>
      <c r="C39" s="3" t="s">
        <v>90</v>
      </c>
      <c r="E39" s="1" t="str">
        <f t="shared" si="0"/>
        <v>83,24</v>
      </c>
      <c r="F39" s="1" t="str">
        <f t="shared" si="1"/>
        <v>85,66</v>
      </c>
      <c r="G39" s="7">
        <v>231</v>
      </c>
      <c r="H39" s="7">
        <v>232</v>
      </c>
      <c r="I39" s="7">
        <f t="shared" si="3"/>
        <v>192.28439999999998</v>
      </c>
      <c r="J39" s="7">
        <f t="shared" si="2"/>
        <v>198.7312</v>
      </c>
    </row>
    <row r="40" spans="1:10" x14ac:dyDescent="0.25">
      <c r="A40" s="2" t="s">
        <v>765</v>
      </c>
      <c r="B40" s="2" t="s">
        <v>91</v>
      </c>
      <c r="C40" s="2" t="s">
        <v>92</v>
      </c>
      <c r="E40" s="1" t="str">
        <f t="shared" si="0"/>
        <v>82,54</v>
      </c>
      <c r="F40" s="1" t="str">
        <f t="shared" si="1"/>
        <v>85,63</v>
      </c>
      <c r="G40" s="7">
        <v>231</v>
      </c>
      <c r="H40" s="7">
        <v>232</v>
      </c>
      <c r="I40" s="7">
        <f t="shared" si="3"/>
        <v>190.66740000000001</v>
      </c>
      <c r="J40" s="7">
        <f t="shared" si="2"/>
        <v>198.66159999999999</v>
      </c>
    </row>
    <row r="41" spans="1:10" x14ac:dyDescent="0.25">
      <c r="A41" s="3" t="s">
        <v>766</v>
      </c>
      <c r="B41" s="3" t="s">
        <v>93</v>
      </c>
      <c r="C41" s="3" t="s">
        <v>94</v>
      </c>
      <c r="E41" s="1" t="str">
        <f t="shared" si="0"/>
        <v>84,17</v>
      </c>
      <c r="F41" s="1" t="str">
        <f t="shared" si="1"/>
        <v>87,21</v>
      </c>
      <c r="G41" s="7">
        <v>231</v>
      </c>
      <c r="H41" s="7">
        <v>232</v>
      </c>
      <c r="I41" s="7">
        <f t="shared" si="3"/>
        <v>194.43270000000001</v>
      </c>
      <c r="J41" s="7">
        <f t="shared" si="2"/>
        <v>202.32719999999998</v>
      </c>
    </row>
    <row r="42" spans="1:10" x14ac:dyDescent="0.25">
      <c r="A42" s="2" t="s">
        <v>767</v>
      </c>
      <c r="B42" s="2" t="s">
        <v>95</v>
      </c>
      <c r="C42" s="2" t="s">
        <v>96</v>
      </c>
      <c r="E42" s="1" t="str">
        <f t="shared" si="0"/>
        <v>83,79</v>
      </c>
      <c r="F42" s="1" t="str">
        <f t="shared" si="1"/>
        <v>88,08</v>
      </c>
      <c r="G42" s="7">
        <v>231</v>
      </c>
      <c r="H42" s="7">
        <v>232</v>
      </c>
      <c r="I42" s="7">
        <f t="shared" si="3"/>
        <v>193.5549</v>
      </c>
      <c r="J42" s="7">
        <f t="shared" si="2"/>
        <v>204.34560000000002</v>
      </c>
    </row>
    <row r="43" spans="1:10" x14ac:dyDescent="0.25">
      <c r="A43" s="3" t="s">
        <v>768</v>
      </c>
      <c r="B43" s="3" t="s">
        <v>97</v>
      </c>
      <c r="C43" s="3" t="s">
        <v>98</v>
      </c>
      <c r="E43" s="1" t="str">
        <f t="shared" si="0"/>
        <v>83,59</v>
      </c>
      <c r="F43" s="1" t="str">
        <f t="shared" si="1"/>
        <v>88,12</v>
      </c>
      <c r="G43" s="7">
        <v>231</v>
      </c>
      <c r="H43" s="7">
        <v>232</v>
      </c>
      <c r="I43" s="7">
        <f t="shared" si="3"/>
        <v>193.09290000000001</v>
      </c>
      <c r="J43" s="7">
        <f t="shared" si="2"/>
        <v>204.4384</v>
      </c>
    </row>
    <row r="44" spans="1:10" x14ac:dyDescent="0.25">
      <c r="A44" s="2" t="s">
        <v>769</v>
      </c>
      <c r="B44" s="2" t="s">
        <v>99</v>
      </c>
      <c r="C44" s="2" t="s">
        <v>100</v>
      </c>
      <c r="E44" s="1" t="str">
        <f t="shared" si="0"/>
        <v>83,64</v>
      </c>
      <c r="F44" s="1" t="str">
        <f t="shared" si="1"/>
        <v>88,27</v>
      </c>
      <c r="G44" s="7">
        <v>231</v>
      </c>
      <c r="H44" s="7">
        <v>232</v>
      </c>
      <c r="I44" s="7">
        <f t="shared" si="3"/>
        <v>193.20840000000001</v>
      </c>
      <c r="J44" s="7">
        <f t="shared" si="2"/>
        <v>204.78639999999999</v>
      </c>
    </row>
    <row r="45" spans="1:10" x14ac:dyDescent="0.25">
      <c r="A45" s="3" t="s">
        <v>770</v>
      </c>
      <c r="B45" s="3" t="s">
        <v>101</v>
      </c>
      <c r="C45" s="3" t="s">
        <v>102</v>
      </c>
      <c r="E45" s="1" t="str">
        <f t="shared" si="0"/>
        <v>83,11</v>
      </c>
      <c r="F45" s="1" t="str">
        <f t="shared" si="1"/>
        <v>87,5</v>
      </c>
      <c r="G45" s="7">
        <v>231</v>
      </c>
      <c r="H45" s="7">
        <v>232</v>
      </c>
      <c r="I45" s="7">
        <f t="shared" si="3"/>
        <v>191.98410000000001</v>
      </c>
      <c r="J45" s="7">
        <f t="shared" si="2"/>
        <v>203</v>
      </c>
    </row>
    <row r="46" spans="1:10" x14ac:dyDescent="0.25">
      <c r="A46" s="2" t="s">
        <v>771</v>
      </c>
      <c r="B46" s="2" t="s">
        <v>103</v>
      </c>
      <c r="C46" s="2" t="s">
        <v>104</v>
      </c>
      <c r="E46" s="1" t="str">
        <f t="shared" si="0"/>
        <v>83,08</v>
      </c>
      <c r="F46" s="1" t="str">
        <f t="shared" si="1"/>
        <v>87,32</v>
      </c>
      <c r="G46" s="7">
        <v>231</v>
      </c>
      <c r="H46" s="7">
        <v>232</v>
      </c>
      <c r="I46" s="7">
        <f t="shared" si="3"/>
        <v>191.91479999999999</v>
      </c>
      <c r="J46" s="7">
        <f t="shared" si="2"/>
        <v>202.58239999999998</v>
      </c>
    </row>
    <row r="47" spans="1:10" x14ac:dyDescent="0.25">
      <c r="A47" s="3" t="s">
        <v>772</v>
      </c>
      <c r="B47" s="3" t="s">
        <v>105</v>
      </c>
      <c r="C47" s="3" t="s">
        <v>106</v>
      </c>
      <c r="E47" s="1" t="str">
        <f t="shared" si="0"/>
        <v>82,81</v>
      </c>
      <c r="F47" s="1" t="str">
        <f t="shared" si="1"/>
        <v>87,28</v>
      </c>
      <c r="G47" s="7">
        <v>231</v>
      </c>
      <c r="H47" s="7">
        <v>232</v>
      </c>
      <c r="I47" s="7">
        <f t="shared" si="3"/>
        <v>191.2911</v>
      </c>
      <c r="J47" s="7">
        <f t="shared" si="2"/>
        <v>202.4896</v>
      </c>
    </row>
    <row r="48" spans="1:10" x14ac:dyDescent="0.25">
      <c r="A48" s="2" t="s">
        <v>773</v>
      </c>
      <c r="B48" s="2" t="s">
        <v>107</v>
      </c>
      <c r="C48" s="2" t="s">
        <v>108</v>
      </c>
      <c r="E48" s="1" t="str">
        <f t="shared" si="0"/>
        <v>84,3</v>
      </c>
      <c r="F48" s="1" t="str">
        <f t="shared" si="1"/>
        <v>88,6</v>
      </c>
      <c r="G48" s="7">
        <v>231</v>
      </c>
      <c r="H48" s="7">
        <v>232</v>
      </c>
      <c r="I48" s="7">
        <f t="shared" si="3"/>
        <v>194.733</v>
      </c>
      <c r="J48" s="7">
        <f t="shared" si="2"/>
        <v>205.55199999999996</v>
      </c>
    </row>
    <row r="49" spans="1:10" x14ac:dyDescent="0.25">
      <c r="A49" s="3" t="s">
        <v>774</v>
      </c>
      <c r="B49" s="3" t="s">
        <v>109</v>
      </c>
      <c r="C49" s="3" t="s">
        <v>110</v>
      </c>
      <c r="E49" s="1" t="str">
        <f t="shared" si="0"/>
        <v>84,1</v>
      </c>
      <c r="F49" s="1" t="str">
        <f t="shared" si="1"/>
        <v>89,17</v>
      </c>
      <c r="G49" s="7">
        <v>231</v>
      </c>
      <c r="H49" s="7">
        <v>232</v>
      </c>
      <c r="I49" s="7">
        <f t="shared" si="3"/>
        <v>194.27099999999999</v>
      </c>
      <c r="J49" s="7">
        <f t="shared" si="2"/>
        <v>206.87439999999998</v>
      </c>
    </row>
    <row r="50" spans="1:10" x14ac:dyDescent="0.25">
      <c r="A50" s="2" t="s">
        <v>775</v>
      </c>
      <c r="B50" s="2" t="s">
        <v>111</v>
      </c>
      <c r="C50" s="2" t="s">
        <v>112</v>
      </c>
      <c r="E50" s="1" t="str">
        <f t="shared" si="0"/>
        <v>83,22</v>
      </c>
      <c r="F50" s="1" t="str">
        <f t="shared" si="1"/>
        <v>89,11</v>
      </c>
      <c r="G50" s="7">
        <v>231</v>
      </c>
      <c r="H50" s="7">
        <v>232</v>
      </c>
      <c r="I50" s="7">
        <f t="shared" si="3"/>
        <v>192.23820000000001</v>
      </c>
      <c r="J50" s="7">
        <f t="shared" si="2"/>
        <v>206.73519999999999</v>
      </c>
    </row>
    <row r="51" spans="1:10" x14ac:dyDescent="0.25">
      <c r="A51" s="3" t="s">
        <v>776</v>
      </c>
      <c r="B51" s="3" t="s">
        <v>57</v>
      </c>
      <c r="C51" s="3" t="s">
        <v>113</v>
      </c>
      <c r="E51" s="1" t="str">
        <f t="shared" si="0"/>
        <v>82,77</v>
      </c>
      <c r="F51" s="1" t="str">
        <f t="shared" si="1"/>
        <v>88,96</v>
      </c>
      <c r="G51" s="7">
        <v>231</v>
      </c>
      <c r="H51" s="7">
        <v>232</v>
      </c>
      <c r="I51" s="7">
        <f t="shared" si="3"/>
        <v>191.1987</v>
      </c>
      <c r="J51" s="7">
        <f t="shared" si="2"/>
        <v>206.38719999999998</v>
      </c>
    </row>
    <row r="52" spans="1:10" x14ac:dyDescent="0.25">
      <c r="A52" s="2" t="s">
        <v>777</v>
      </c>
      <c r="B52" s="2" t="s">
        <v>114</v>
      </c>
      <c r="C52" s="2" t="s">
        <v>115</v>
      </c>
      <c r="E52" s="1" t="str">
        <f t="shared" si="0"/>
        <v>82,61</v>
      </c>
      <c r="F52" s="1" t="str">
        <f t="shared" si="1"/>
        <v>87,99</v>
      </c>
      <c r="G52" s="7">
        <v>231</v>
      </c>
      <c r="H52" s="7">
        <v>232</v>
      </c>
      <c r="I52" s="7">
        <f t="shared" si="3"/>
        <v>190.82910000000001</v>
      </c>
      <c r="J52" s="7">
        <f t="shared" si="2"/>
        <v>204.13679999999999</v>
      </c>
    </row>
    <row r="53" spans="1:10" x14ac:dyDescent="0.25">
      <c r="A53" s="3" t="s">
        <v>778</v>
      </c>
      <c r="B53" s="3" t="s">
        <v>2</v>
      </c>
      <c r="C53" s="3" t="s">
        <v>116</v>
      </c>
      <c r="E53" s="1" t="str">
        <f t="shared" si="0"/>
        <v>82</v>
      </c>
      <c r="F53" s="1" t="str">
        <f t="shared" si="1"/>
        <v>87,78</v>
      </c>
      <c r="G53" s="7">
        <v>231</v>
      </c>
      <c r="H53" s="7">
        <v>232</v>
      </c>
      <c r="I53" s="7">
        <f t="shared" si="3"/>
        <v>189.42</v>
      </c>
      <c r="J53" s="7">
        <f t="shared" si="2"/>
        <v>203.64959999999999</v>
      </c>
    </row>
    <row r="54" spans="1:10" x14ac:dyDescent="0.25">
      <c r="A54" s="2" t="s">
        <v>779</v>
      </c>
      <c r="B54" s="2" t="s">
        <v>117</v>
      </c>
      <c r="C54" s="2" t="s">
        <v>118</v>
      </c>
      <c r="E54" s="1" t="str">
        <f t="shared" si="0"/>
        <v>81,93</v>
      </c>
      <c r="F54" s="1" t="str">
        <f t="shared" si="1"/>
        <v>87,52</v>
      </c>
      <c r="G54" s="7">
        <v>231</v>
      </c>
      <c r="H54" s="7">
        <v>232</v>
      </c>
      <c r="I54" s="7">
        <f t="shared" si="3"/>
        <v>189.25830000000002</v>
      </c>
      <c r="J54" s="7">
        <f t="shared" si="2"/>
        <v>203.04640000000001</v>
      </c>
    </row>
    <row r="55" spans="1:10" x14ac:dyDescent="0.25">
      <c r="A55" s="3" t="s">
        <v>780</v>
      </c>
      <c r="B55" s="3" t="s">
        <v>119</v>
      </c>
      <c r="C55" s="3" t="s">
        <v>120</v>
      </c>
      <c r="E55" s="1" t="str">
        <f t="shared" si="0"/>
        <v>83,38</v>
      </c>
      <c r="F55" s="1" t="str">
        <f t="shared" si="1"/>
        <v>88,69</v>
      </c>
      <c r="G55" s="7">
        <v>231</v>
      </c>
      <c r="H55" s="7">
        <v>232</v>
      </c>
      <c r="I55" s="7">
        <f t="shared" si="3"/>
        <v>192.6078</v>
      </c>
      <c r="J55" s="7">
        <f t="shared" si="2"/>
        <v>205.76079999999999</v>
      </c>
    </row>
    <row r="56" spans="1:10" x14ac:dyDescent="0.25">
      <c r="A56" s="2" t="s">
        <v>781</v>
      </c>
      <c r="B56" s="2" t="s">
        <v>121</v>
      </c>
      <c r="C56" s="2" t="s">
        <v>122</v>
      </c>
      <c r="E56" s="1" t="str">
        <f t="shared" si="0"/>
        <v>82,85</v>
      </c>
      <c r="F56" s="1" t="str">
        <f t="shared" si="1"/>
        <v>89,43</v>
      </c>
      <c r="G56" s="7">
        <v>231</v>
      </c>
      <c r="H56" s="7">
        <v>232</v>
      </c>
      <c r="I56" s="7">
        <f t="shared" si="3"/>
        <v>191.3835</v>
      </c>
      <c r="J56" s="7">
        <f t="shared" si="2"/>
        <v>207.47760000000002</v>
      </c>
    </row>
    <row r="57" spans="1:10" x14ac:dyDescent="0.25">
      <c r="A57" s="3" t="s">
        <v>782</v>
      </c>
      <c r="B57" s="3" t="s">
        <v>123</v>
      </c>
      <c r="C57" s="3" t="s">
        <v>124</v>
      </c>
      <c r="E57" s="1" t="str">
        <f t="shared" si="0"/>
        <v>82,65</v>
      </c>
      <c r="F57" s="1" t="str">
        <f t="shared" si="1"/>
        <v>89,44</v>
      </c>
      <c r="G57" s="7">
        <v>231</v>
      </c>
      <c r="H57" s="7">
        <v>232</v>
      </c>
      <c r="I57" s="7">
        <f t="shared" si="3"/>
        <v>190.92150000000001</v>
      </c>
      <c r="J57" s="7">
        <f t="shared" si="2"/>
        <v>207.50079999999997</v>
      </c>
    </row>
    <row r="58" spans="1:10" x14ac:dyDescent="0.25">
      <c r="A58" s="2" t="s">
        <v>783</v>
      </c>
      <c r="B58" s="2" t="s">
        <v>125</v>
      </c>
      <c r="C58" s="2" t="s">
        <v>126</v>
      </c>
      <c r="E58" s="1" t="str">
        <f t="shared" si="0"/>
        <v>82,43</v>
      </c>
      <c r="F58" s="1" t="str">
        <f t="shared" si="1"/>
        <v>89,25</v>
      </c>
      <c r="G58" s="7">
        <v>231</v>
      </c>
      <c r="H58" s="7">
        <v>232</v>
      </c>
      <c r="I58" s="7">
        <f t="shared" si="3"/>
        <v>190.41330000000002</v>
      </c>
      <c r="J58" s="7">
        <f t="shared" si="2"/>
        <v>207.06</v>
      </c>
    </row>
    <row r="59" spans="1:10" x14ac:dyDescent="0.25">
      <c r="A59" s="3" t="s">
        <v>784</v>
      </c>
      <c r="B59" s="3" t="s">
        <v>127</v>
      </c>
      <c r="C59" s="3" t="s">
        <v>128</v>
      </c>
      <c r="E59" s="1" t="str">
        <f t="shared" si="0"/>
        <v>82,62</v>
      </c>
      <c r="F59" s="1" t="str">
        <f t="shared" si="1"/>
        <v>89,04</v>
      </c>
      <c r="G59" s="7">
        <v>231</v>
      </c>
      <c r="H59" s="7">
        <v>232</v>
      </c>
      <c r="I59" s="7">
        <f t="shared" si="3"/>
        <v>190.85220000000001</v>
      </c>
      <c r="J59" s="7">
        <f t="shared" si="2"/>
        <v>206.57280000000003</v>
      </c>
    </row>
    <row r="60" spans="1:10" x14ac:dyDescent="0.25">
      <c r="A60" s="2" t="s">
        <v>785</v>
      </c>
      <c r="B60" s="2" t="s">
        <v>129</v>
      </c>
      <c r="C60" s="2" t="s">
        <v>130</v>
      </c>
      <c r="E60" s="1" t="str">
        <f t="shared" si="0"/>
        <v>82,79</v>
      </c>
      <c r="F60" s="1" t="str">
        <f t="shared" si="1"/>
        <v>88,94</v>
      </c>
      <c r="G60" s="7">
        <v>231</v>
      </c>
      <c r="H60" s="7">
        <v>232</v>
      </c>
      <c r="I60" s="7">
        <f t="shared" si="3"/>
        <v>191.24490000000003</v>
      </c>
      <c r="J60" s="7">
        <f t="shared" si="2"/>
        <v>206.34079999999997</v>
      </c>
    </row>
    <row r="61" spans="1:10" x14ac:dyDescent="0.25">
      <c r="A61" s="3" t="s">
        <v>786</v>
      </c>
      <c r="B61" s="3" t="s">
        <v>131</v>
      </c>
      <c r="C61" s="3" t="s">
        <v>132</v>
      </c>
      <c r="E61" s="1" t="str">
        <f t="shared" si="0"/>
        <v>83,07</v>
      </c>
      <c r="F61" s="1" t="str">
        <f t="shared" si="1"/>
        <v>88,74</v>
      </c>
      <c r="G61" s="7">
        <v>231</v>
      </c>
      <c r="H61" s="7">
        <v>232</v>
      </c>
      <c r="I61" s="7">
        <f t="shared" si="3"/>
        <v>191.89169999999999</v>
      </c>
      <c r="J61" s="7">
        <f t="shared" si="2"/>
        <v>205.8768</v>
      </c>
    </row>
    <row r="62" spans="1:10" x14ac:dyDescent="0.25">
      <c r="A62" s="2" t="s">
        <v>787</v>
      </c>
      <c r="B62" s="2" t="s">
        <v>75</v>
      </c>
      <c r="C62" s="2" t="s">
        <v>133</v>
      </c>
      <c r="E62" s="1" t="str">
        <f t="shared" si="0"/>
        <v>84,99</v>
      </c>
      <c r="F62" s="1" t="str">
        <f t="shared" si="1"/>
        <v>90,07</v>
      </c>
      <c r="G62" s="7">
        <v>231</v>
      </c>
      <c r="H62" s="7">
        <v>232</v>
      </c>
      <c r="I62" s="7">
        <f t="shared" si="3"/>
        <v>196.32689999999999</v>
      </c>
      <c r="J62" s="7">
        <f t="shared" si="2"/>
        <v>208.96239999999997</v>
      </c>
    </row>
    <row r="63" spans="1:10" x14ac:dyDescent="0.25">
      <c r="A63" s="3" t="s">
        <v>788</v>
      </c>
      <c r="B63" s="3" t="s">
        <v>134</v>
      </c>
      <c r="C63" s="3" t="s">
        <v>135</v>
      </c>
      <c r="E63" s="1" t="str">
        <f t="shared" si="0"/>
        <v>86,04</v>
      </c>
      <c r="F63" s="1" t="str">
        <f t="shared" si="1"/>
        <v>90,94</v>
      </c>
      <c r="G63" s="7">
        <v>231</v>
      </c>
      <c r="H63" s="7">
        <v>232</v>
      </c>
      <c r="I63" s="7">
        <f t="shared" si="3"/>
        <v>198.75240000000002</v>
      </c>
      <c r="J63" s="7">
        <f t="shared" si="2"/>
        <v>210.98079999999999</v>
      </c>
    </row>
    <row r="64" spans="1:10" x14ac:dyDescent="0.25">
      <c r="A64" s="2" t="s">
        <v>789</v>
      </c>
      <c r="B64" s="2" t="s">
        <v>136</v>
      </c>
      <c r="C64" s="2" t="s">
        <v>137</v>
      </c>
      <c r="E64" s="1" t="str">
        <f t="shared" si="0"/>
        <v>86,11</v>
      </c>
      <c r="F64" s="1" t="str">
        <f t="shared" si="1"/>
        <v>91,19</v>
      </c>
      <c r="G64" s="7">
        <v>231</v>
      </c>
      <c r="H64" s="7">
        <v>232</v>
      </c>
      <c r="I64" s="7">
        <f t="shared" si="3"/>
        <v>198.91409999999999</v>
      </c>
      <c r="J64" s="7">
        <f t="shared" si="2"/>
        <v>211.56079999999997</v>
      </c>
    </row>
    <row r="65" spans="1:10" x14ac:dyDescent="0.25">
      <c r="A65" s="3" t="s">
        <v>790</v>
      </c>
      <c r="B65" s="3" t="s">
        <v>138</v>
      </c>
      <c r="C65" s="3" t="s">
        <v>139</v>
      </c>
      <c r="E65" s="1" t="str">
        <f t="shared" si="0"/>
        <v>86,08</v>
      </c>
      <c r="F65" s="1" t="str">
        <f t="shared" si="1"/>
        <v>90,99</v>
      </c>
      <c r="G65" s="7">
        <v>231</v>
      </c>
      <c r="H65" s="7">
        <v>232</v>
      </c>
      <c r="I65" s="7">
        <f t="shared" si="3"/>
        <v>198.84479999999999</v>
      </c>
      <c r="J65" s="7">
        <f t="shared" si="2"/>
        <v>211.0968</v>
      </c>
    </row>
    <row r="66" spans="1:10" x14ac:dyDescent="0.25">
      <c r="A66" s="2" t="s">
        <v>791</v>
      </c>
      <c r="B66" s="2" t="s">
        <v>140</v>
      </c>
      <c r="C66" s="2" t="s">
        <v>141</v>
      </c>
      <c r="E66" s="1" t="str">
        <f t="shared" si="0"/>
        <v>85,76</v>
      </c>
      <c r="F66" s="1" t="str">
        <f t="shared" si="1"/>
        <v>89,21</v>
      </c>
      <c r="G66" s="7">
        <v>231</v>
      </c>
      <c r="H66" s="7">
        <v>232</v>
      </c>
      <c r="I66" s="7">
        <f t="shared" si="3"/>
        <v>198.10560000000001</v>
      </c>
      <c r="J66" s="7">
        <f t="shared" si="2"/>
        <v>206.96719999999996</v>
      </c>
    </row>
    <row r="67" spans="1:10" x14ac:dyDescent="0.25">
      <c r="A67" s="3" t="s">
        <v>792</v>
      </c>
      <c r="B67" s="3" t="s">
        <v>142</v>
      </c>
      <c r="C67" s="3" t="s">
        <v>143</v>
      </c>
      <c r="E67" s="1" t="str">
        <f t="shared" ref="E67:E130" si="4">SUBSTITUTE(B67,CHAR(160),"")</f>
        <v>85,34</v>
      </c>
      <c r="F67" s="1" t="str">
        <f t="shared" ref="F67:F130" si="5">SUBSTITUTE(C67,CHAR(160),"")</f>
        <v>88,81</v>
      </c>
      <c r="G67" s="7">
        <v>231</v>
      </c>
      <c r="H67" s="7">
        <v>232</v>
      </c>
      <c r="I67" s="7">
        <f t="shared" ref="I67:I130" si="6">(G67*E67)/100</f>
        <v>197.1354</v>
      </c>
      <c r="J67" s="7">
        <f t="shared" ref="J67:J130" si="7">(H67*F67)/100</f>
        <v>206.03920000000002</v>
      </c>
    </row>
    <row r="68" spans="1:10" x14ac:dyDescent="0.25">
      <c r="A68" s="2" t="s">
        <v>793</v>
      </c>
      <c r="B68" s="2" t="s">
        <v>144</v>
      </c>
      <c r="C68" s="2" t="s">
        <v>145</v>
      </c>
      <c r="E68" s="1" t="str">
        <f t="shared" si="4"/>
        <v>85,15</v>
      </c>
      <c r="F68" s="1" t="str">
        <f t="shared" si="5"/>
        <v>88,93</v>
      </c>
      <c r="G68" s="7">
        <v>231</v>
      </c>
      <c r="H68" s="7">
        <v>232</v>
      </c>
      <c r="I68" s="7">
        <f t="shared" si="6"/>
        <v>196.69650000000001</v>
      </c>
      <c r="J68" s="7">
        <f t="shared" si="7"/>
        <v>206.31760000000003</v>
      </c>
    </row>
    <row r="69" spans="1:10" x14ac:dyDescent="0.25">
      <c r="A69" s="3" t="s">
        <v>794</v>
      </c>
      <c r="B69" s="3" t="s">
        <v>146</v>
      </c>
      <c r="C69" s="3" t="s">
        <v>147</v>
      </c>
      <c r="E69" s="1" t="str">
        <f t="shared" si="4"/>
        <v>86,45</v>
      </c>
      <c r="F69" s="1" t="str">
        <f t="shared" si="5"/>
        <v>89,85</v>
      </c>
      <c r="G69" s="7">
        <v>231</v>
      </c>
      <c r="H69" s="7">
        <v>232</v>
      </c>
      <c r="I69" s="7">
        <f t="shared" si="6"/>
        <v>199.6995</v>
      </c>
      <c r="J69" s="7">
        <f t="shared" si="7"/>
        <v>208.45199999999997</v>
      </c>
    </row>
    <row r="70" spans="1:10" x14ac:dyDescent="0.25">
      <c r="A70" s="2" t="s">
        <v>795</v>
      </c>
      <c r="B70" s="2" t="s">
        <v>148</v>
      </c>
      <c r="C70" s="2" t="s">
        <v>149</v>
      </c>
      <c r="E70" s="1" t="str">
        <f t="shared" si="4"/>
        <v>85,36</v>
      </c>
      <c r="F70" s="1" t="str">
        <f t="shared" si="5"/>
        <v>89,76</v>
      </c>
      <c r="G70" s="7">
        <v>231</v>
      </c>
      <c r="H70" s="7">
        <v>232</v>
      </c>
      <c r="I70" s="7">
        <f t="shared" si="6"/>
        <v>197.1816</v>
      </c>
      <c r="J70" s="7">
        <f t="shared" si="7"/>
        <v>208.2432</v>
      </c>
    </row>
    <row r="71" spans="1:10" x14ac:dyDescent="0.25">
      <c r="A71" s="3" t="s">
        <v>796</v>
      </c>
      <c r="B71" s="3" t="s">
        <v>150</v>
      </c>
      <c r="C71" s="3" t="s">
        <v>4</v>
      </c>
      <c r="E71" s="1" t="str">
        <f t="shared" si="4"/>
        <v>84,94</v>
      </c>
      <c r="F71" s="1" t="str">
        <f t="shared" si="5"/>
        <v>90</v>
      </c>
      <c r="G71" s="7">
        <v>231</v>
      </c>
      <c r="H71" s="7">
        <v>232</v>
      </c>
      <c r="I71" s="7">
        <f t="shared" si="6"/>
        <v>196.2114</v>
      </c>
      <c r="J71" s="7">
        <f t="shared" si="7"/>
        <v>208.8</v>
      </c>
    </row>
    <row r="72" spans="1:10" x14ac:dyDescent="0.25">
      <c r="A72" s="2" t="s">
        <v>797</v>
      </c>
      <c r="B72" s="2" t="s">
        <v>151</v>
      </c>
      <c r="C72" s="2" t="s">
        <v>152</v>
      </c>
      <c r="E72" s="1" t="str">
        <f t="shared" si="4"/>
        <v>84,63</v>
      </c>
      <c r="F72" s="1" t="str">
        <f t="shared" si="5"/>
        <v>89,9</v>
      </c>
      <c r="G72" s="7">
        <v>231</v>
      </c>
      <c r="H72" s="7">
        <v>232</v>
      </c>
      <c r="I72" s="7">
        <f t="shared" si="6"/>
        <v>195.49529999999999</v>
      </c>
      <c r="J72" s="7">
        <f t="shared" si="7"/>
        <v>208.56800000000004</v>
      </c>
    </row>
    <row r="73" spans="1:10" x14ac:dyDescent="0.25">
      <c r="A73" s="3" t="s">
        <v>798</v>
      </c>
      <c r="B73" s="3" t="s">
        <v>153</v>
      </c>
      <c r="C73" s="3" t="s">
        <v>154</v>
      </c>
      <c r="E73" s="1" t="str">
        <f t="shared" si="4"/>
        <v>84,26</v>
      </c>
      <c r="F73" s="1" t="str">
        <f t="shared" si="5"/>
        <v>89,19</v>
      </c>
      <c r="G73" s="7">
        <v>231</v>
      </c>
      <c r="H73" s="7">
        <v>232</v>
      </c>
      <c r="I73" s="7">
        <f t="shared" si="6"/>
        <v>194.64060000000001</v>
      </c>
      <c r="J73" s="7">
        <f t="shared" si="7"/>
        <v>206.92079999999999</v>
      </c>
    </row>
    <row r="74" spans="1:10" x14ac:dyDescent="0.25">
      <c r="A74" s="2" t="s">
        <v>799</v>
      </c>
      <c r="B74" s="2" t="s">
        <v>155</v>
      </c>
      <c r="C74" s="2" t="s">
        <v>156</v>
      </c>
      <c r="E74" s="1" t="str">
        <f t="shared" si="4"/>
        <v>84,08</v>
      </c>
      <c r="F74" s="1" t="str">
        <f t="shared" si="5"/>
        <v>89,12</v>
      </c>
      <c r="G74" s="7">
        <v>231</v>
      </c>
      <c r="H74" s="7">
        <v>232</v>
      </c>
      <c r="I74" s="7">
        <f t="shared" si="6"/>
        <v>194.22479999999999</v>
      </c>
      <c r="J74" s="7">
        <f t="shared" si="7"/>
        <v>206.75839999999999</v>
      </c>
    </row>
    <row r="75" spans="1:10" x14ac:dyDescent="0.25">
      <c r="A75" s="3" t="s">
        <v>800</v>
      </c>
      <c r="B75" s="3" t="s">
        <v>157</v>
      </c>
      <c r="C75" s="3" t="s">
        <v>130</v>
      </c>
      <c r="E75" s="1" t="str">
        <f t="shared" si="4"/>
        <v>84,25</v>
      </c>
      <c r="F75" s="1" t="str">
        <f t="shared" si="5"/>
        <v>88,94</v>
      </c>
      <c r="G75" s="7">
        <v>231</v>
      </c>
      <c r="H75" s="7">
        <v>232</v>
      </c>
      <c r="I75" s="7">
        <f t="shared" si="6"/>
        <v>194.61750000000001</v>
      </c>
      <c r="J75" s="7">
        <f t="shared" si="7"/>
        <v>206.34079999999997</v>
      </c>
    </row>
    <row r="76" spans="1:10" x14ac:dyDescent="0.25">
      <c r="A76" s="2" t="s">
        <v>801</v>
      </c>
      <c r="B76" s="2" t="s">
        <v>158</v>
      </c>
      <c r="C76" s="2" t="s">
        <v>159</v>
      </c>
      <c r="E76" s="1" t="str">
        <f t="shared" si="4"/>
        <v>85,94</v>
      </c>
      <c r="F76" s="1" t="str">
        <f t="shared" si="5"/>
        <v>90,23</v>
      </c>
      <c r="G76" s="7">
        <v>231</v>
      </c>
      <c r="H76" s="7">
        <v>232</v>
      </c>
      <c r="I76" s="7">
        <f t="shared" si="6"/>
        <v>198.5214</v>
      </c>
      <c r="J76" s="7">
        <f t="shared" si="7"/>
        <v>209.33360000000002</v>
      </c>
    </row>
    <row r="77" spans="1:10" x14ac:dyDescent="0.25">
      <c r="A77" s="3" t="s">
        <v>802</v>
      </c>
      <c r="B77" s="3" t="s">
        <v>160</v>
      </c>
      <c r="C77" s="3" t="s">
        <v>161</v>
      </c>
      <c r="E77" s="1" t="str">
        <f t="shared" si="4"/>
        <v>85,69</v>
      </c>
      <c r="F77" s="1" t="str">
        <f t="shared" si="5"/>
        <v>90,58</v>
      </c>
      <c r="G77" s="7">
        <v>231</v>
      </c>
      <c r="H77" s="7">
        <v>232</v>
      </c>
      <c r="I77" s="7">
        <f t="shared" si="6"/>
        <v>197.94389999999999</v>
      </c>
      <c r="J77" s="7">
        <f t="shared" si="7"/>
        <v>210.1456</v>
      </c>
    </row>
    <row r="78" spans="1:10" x14ac:dyDescent="0.25">
      <c r="A78" s="2" t="s">
        <v>803</v>
      </c>
      <c r="B78" s="2" t="s">
        <v>162</v>
      </c>
      <c r="C78" s="2" t="s">
        <v>163</v>
      </c>
      <c r="E78" s="1" t="str">
        <f t="shared" si="4"/>
        <v>84,98</v>
      </c>
      <c r="F78" s="1" t="str">
        <f t="shared" si="5"/>
        <v>90,46</v>
      </c>
      <c r="G78" s="7">
        <v>231</v>
      </c>
      <c r="H78" s="7">
        <v>232</v>
      </c>
      <c r="I78" s="7">
        <f t="shared" si="6"/>
        <v>196.30380000000002</v>
      </c>
      <c r="J78" s="7">
        <f t="shared" si="7"/>
        <v>209.86719999999997</v>
      </c>
    </row>
    <row r="79" spans="1:10" x14ac:dyDescent="0.25">
      <c r="A79" s="3" t="s">
        <v>804</v>
      </c>
      <c r="B79" s="3" t="s">
        <v>162</v>
      </c>
      <c r="C79" s="3" t="s">
        <v>163</v>
      </c>
      <c r="E79" s="1" t="str">
        <f t="shared" si="4"/>
        <v>84,98</v>
      </c>
      <c r="F79" s="1" t="str">
        <f t="shared" si="5"/>
        <v>90,46</v>
      </c>
      <c r="G79" s="7">
        <v>231</v>
      </c>
      <c r="H79" s="7">
        <v>232</v>
      </c>
      <c r="I79" s="7">
        <f t="shared" si="6"/>
        <v>196.30380000000002</v>
      </c>
      <c r="J79" s="7">
        <f t="shared" si="7"/>
        <v>209.86719999999997</v>
      </c>
    </row>
    <row r="80" spans="1:10" x14ac:dyDescent="0.25">
      <c r="A80" s="2" t="s">
        <v>805</v>
      </c>
      <c r="B80" s="2" t="s">
        <v>162</v>
      </c>
      <c r="C80" s="2" t="s">
        <v>163</v>
      </c>
      <c r="E80" s="1" t="str">
        <f t="shared" si="4"/>
        <v>84,98</v>
      </c>
      <c r="F80" s="1" t="str">
        <f t="shared" si="5"/>
        <v>90,46</v>
      </c>
      <c r="G80" s="7">
        <v>231</v>
      </c>
      <c r="H80" s="7">
        <v>232</v>
      </c>
      <c r="I80" s="7">
        <f t="shared" si="6"/>
        <v>196.30380000000002</v>
      </c>
      <c r="J80" s="7">
        <f t="shared" si="7"/>
        <v>209.86719999999997</v>
      </c>
    </row>
    <row r="81" spans="1:10" x14ac:dyDescent="0.25">
      <c r="A81" s="3" t="s">
        <v>806</v>
      </c>
      <c r="B81" s="3" t="s">
        <v>162</v>
      </c>
      <c r="C81" s="3" t="s">
        <v>163</v>
      </c>
      <c r="E81" s="1" t="str">
        <f t="shared" si="4"/>
        <v>84,98</v>
      </c>
      <c r="F81" s="1" t="str">
        <f t="shared" si="5"/>
        <v>90,46</v>
      </c>
      <c r="G81" s="7">
        <v>231</v>
      </c>
      <c r="H81" s="7">
        <v>232</v>
      </c>
      <c r="I81" s="7">
        <f t="shared" si="6"/>
        <v>196.30380000000002</v>
      </c>
      <c r="J81" s="7">
        <f t="shared" si="7"/>
        <v>209.86719999999997</v>
      </c>
    </row>
    <row r="82" spans="1:10" x14ac:dyDescent="0.25">
      <c r="A82" s="2" t="s">
        <v>807</v>
      </c>
      <c r="B82" s="2" t="s">
        <v>162</v>
      </c>
      <c r="C82" s="2" t="s">
        <v>163</v>
      </c>
      <c r="E82" s="1" t="str">
        <f t="shared" si="4"/>
        <v>84,98</v>
      </c>
      <c r="F82" s="1" t="str">
        <f t="shared" si="5"/>
        <v>90,46</v>
      </c>
      <c r="G82" s="7">
        <v>231</v>
      </c>
      <c r="H82" s="7">
        <v>232</v>
      </c>
      <c r="I82" s="7">
        <f t="shared" si="6"/>
        <v>196.30380000000002</v>
      </c>
      <c r="J82" s="7">
        <f t="shared" si="7"/>
        <v>209.86719999999997</v>
      </c>
    </row>
    <row r="83" spans="1:10" x14ac:dyDescent="0.25">
      <c r="A83" s="3" t="s">
        <v>808</v>
      </c>
      <c r="B83" s="3" t="s">
        <v>162</v>
      </c>
      <c r="C83" s="3" t="s">
        <v>163</v>
      </c>
      <c r="E83" s="1" t="str">
        <f t="shared" si="4"/>
        <v>84,98</v>
      </c>
      <c r="F83" s="1" t="str">
        <f t="shared" si="5"/>
        <v>90,46</v>
      </c>
      <c r="G83" s="7">
        <v>231</v>
      </c>
      <c r="H83" s="7">
        <v>232</v>
      </c>
      <c r="I83" s="7">
        <f t="shared" si="6"/>
        <v>196.30380000000002</v>
      </c>
      <c r="J83" s="7">
        <f t="shared" si="7"/>
        <v>209.86719999999997</v>
      </c>
    </row>
    <row r="84" spans="1:10" x14ac:dyDescent="0.25">
      <c r="A84" s="2" t="s">
        <v>809</v>
      </c>
      <c r="B84" s="2" t="s">
        <v>162</v>
      </c>
      <c r="C84" s="2" t="s">
        <v>163</v>
      </c>
      <c r="E84" s="1" t="str">
        <f t="shared" si="4"/>
        <v>84,98</v>
      </c>
      <c r="F84" s="1" t="str">
        <f t="shared" si="5"/>
        <v>90,46</v>
      </c>
      <c r="G84" s="7">
        <v>231</v>
      </c>
      <c r="H84" s="7">
        <v>232</v>
      </c>
      <c r="I84" s="7">
        <f t="shared" si="6"/>
        <v>196.30380000000002</v>
      </c>
      <c r="J84" s="7">
        <f t="shared" si="7"/>
        <v>209.86719999999997</v>
      </c>
    </row>
    <row r="85" spans="1:10" x14ac:dyDescent="0.25">
      <c r="A85" s="3" t="s">
        <v>810</v>
      </c>
      <c r="B85" s="3" t="s">
        <v>162</v>
      </c>
      <c r="C85" s="3" t="s">
        <v>163</v>
      </c>
      <c r="E85" s="1" t="str">
        <f t="shared" si="4"/>
        <v>84,98</v>
      </c>
      <c r="F85" s="1" t="str">
        <f t="shared" si="5"/>
        <v>90,46</v>
      </c>
      <c r="G85" s="7">
        <v>231</v>
      </c>
      <c r="H85" s="7">
        <v>232</v>
      </c>
      <c r="I85" s="7">
        <f t="shared" si="6"/>
        <v>196.30380000000002</v>
      </c>
      <c r="J85" s="7">
        <f t="shared" si="7"/>
        <v>209.86719999999997</v>
      </c>
    </row>
    <row r="86" spans="1:10" x14ac:dyDescent="0.25">
      <c r="A86" s="2" t="s">
        <v>811</v>
      </c>
      <c r="B86" s="2" t="s">
        <v>162</v>
      </c>
      <c r="C86" s="2" t="s">
        <v>163</v>
      </c>
      <c r="E86" s="1" t="str">
        <f t="shared" si="4"/>
        <v>84,98</v>
      </c>
      <c r="F86" s="1" t="str">
        <f t="shared" si="5"/>
        <v>90,46</v>
      </c>
      <c r="G86" s="7">
        <v>231</v>
      </c>
      <c r="H86" s="7">
        <v>232</v>
      </c>
      <c r="I86" s="7">
        <f t="shared" si="6"/>
        <v>196.30380000000002</v>
      </c>
      <c r="J86" s="7">
        <f t="shared" si="7"/>
        <v>209.86719999999997</v>
      </c>
    </row>
    <row r="87" spans="1:10" x14ac:dyDescent="0.25">
      <c r="A87" s="3" t="s">
        <v>812</v>
      </c>
      <c r="B87" s="3" t="s">
        <v>162</v>
      </c>
      <c r="C87" s="3" t="s">
        <v>163</v>
      </c>
      <c r="E87" s="1" t="str">
        <f t="shared" si="4"/>
        <v>84,98</v>
      </c>
      <c r="F87" s="1" t="str">
        <f t="shared" si="5"/>
        <v>90,46</v>
      </c>
      <c r="G87" s="7">
        <v>231</v>
      </c>
      <c r="H87" s="7">
        <v>232</v>
      </c>
      <c r="I87" s="7">
        <f t="shared" si="6"/>
        <v>196.30380000000002</v>
      </c>
      <c r="J87" s="7">
        <f t="shared" si="7"/>
        <v>209.86719999999997</v>
      </c>
    </row>
    <row r="88" spans="1:10" x14ac:dyDescent="0.25">
      <c r="A88" s="2" t="s">
        <v>813</v>
      </c>
      <c r="B88" s="2" t="s">
        <v>162</v>
      </c>
      <c r="C88" s="2" t="s">
        <v>163</v>
      </c>
      <c r="E88" s="1" t="str">
        <f t="shared" si="4"/>
        <v>84,98</v>
      </c>
      <c r="F88" s="1" t="str">
        <f t="shared" si="5"/>
        <v>90,46</v>
      </c>
      <c r="G88" s="7">
        <v>231</v>
      </c>
      <c r="H88" s="7">
        <v>232</v>
      </c>
      <c r="I88" s="7">
        <f t="shared" si="6"/>
        <v>196.30380000000002</v>
      </c>
      <c r="J88" s="7">
        <f t="shared" si="7"/>
        <v>209.86719999999997</v>
      </c>
    </row>
    <row r="89" spans="1:10" x14ac:dyDescent="0.25">
      <c r="A89" s="3" t="s">
        <v>814</v>
      </c>
      <c r="B89" s="3" t="s">
        <v>162</v>
      </c>
      <c r="C89" s="3" t="s">
        <v>163</v>
      </c>
      <c r="E89" s="1" t="str">
        <f t="shared" si="4"/>
        <v>84,98</v>
      </c>
      <c r="F89" s="1" t="str">
        <f t="shared" si="5"/>
        <v>90,46</v>
      </c>
      <c r="G89" s="7">
        <v>231</v>
      </c>
      <c r="H89" s="7">
        <v>232</v>
      </c>
      <c r="I89" s="7">
        <f t="shared" si="6"/>
        <v>196.30380000000002</v>
      </c>
      <c r="J89" s="7">
        <f t="shared" si="7"/>
        <v>209.86719999999997</v>
      </c>
    </row>
    <row r="90" spans="1:10" x14ac:dyDescent="0.25">
      <c r="A90" s="2" t="s">
        <v>815</v>
      </c>
      <c r="B90" s="2" t="s">
        <v>162</v>
      </c>
      <c r="C90" s="2" t="s">
        <v>163</v>
      </c>
      <c r="E90" s="1" t="str">
        <f t="shared" si="4"/>
        <v>84,98</v>
      </c>
      <c r="F90" s="1" t="str">
        <f t="shared" si="5"/>
        <v>90,46</v>
      </c>
      <c r="G90" s="7">
        <v>231</v>
      </c>
      <c r="H90" s="7">
        <v>232</v>
      </c>
      <c r="I90" s="7">
        <f t="shared" si="6"/>
        <v>196.30380000000002</v>
      </c>
      <c r="J90" s="7">
        <f t="shared" si="7"/>
        <v>209.86719999999997</v>
      </c>
    </row>
    <row r="91" spans="1:10" x14ac:dyDescent="0.25">
      <c r="A91" s="3" t="s">
        <v>816</v>
      </c>
      <c r="B91" s="3" t="s">
        <v>162</v>
      </c>
      <c r="C91" s="3" t="s">
        <v>163</v>
      </c>
      <c r="E91" s="1" t="str">
        <f t="shared" si="4"/>
        <v>84,98</v>
      </c>
      <c r="F91" s="1" t="str">
        <f t="shared" si="5"/>
        <v>90,46</v>
      </c>
      <c r="G91" s="7">
        <v>231</v>
      </c>
      <c r="H91" s="7">
        <v>232</v>
      </c>
      <c r="I91" s="7">
        <f t="shared" si="6"/>
        <v>196.30380000000002</v>
      </c>
      <c r="J91" s="7">
        <f t="shared" si="7"/>
        <v>209.86719999999997</v>
      </c>
    </row>
    <row r="92" spans="1:10" x14ac:dyDescent="0.25">
      <c r="A92" s="2" t="s">
        <v>817</v>
      </c>
      <c r="B92" s="2" t="s">
        <v>162</v>
      </c>
      <c r="C92" s="2" t="s">
        <v>163</v>
      </c>
      <c r="E92" s="1" t="str">
        <f t="shared" si="4"/>
        <v>84,98</v>
      </c>
      <c r="F92" s="1" t="str">
        <f t="shared" si="5"/>
        <v>90,46</v>
      </c>
      <c r="G92" s="7">
        <v>231</v>
      </c>
      <c r="H92" s="7">
        <v>232</v>
      </c>
      <c r="I92" s="7">
        <f t="shared" si="6"/>
        <v>196.30380000000002</v>
      </c>
      <c r="J92" s="7">
        <f t="shared" si="7"/>
        <v>209.86719999999997</v>
      </c>
    </row>
    <row r="93" spans="1:10" x14ac:dyDescent="0.25">
      <c r="A93" s="3" t="s">
        <v>818</v>
      </c>
      <c r="B93" s="3" t="s">
        <v>162</v>
      </c>
      <c r="C93" s="3" t="s">
        <v>163</v>
      </c>
      <c r="E93" s="1" t="str">
        <f t="shared" si="4"/>
        <v>84,98</v>
      </c>
      <c r="F93" s="1" t="str">
        <f t="shared" si="5"/>
        <v>90,46</v>
      </c>
      <c r="G93" s="7">
        <v>231</v>
      </c>
      <c r="H93" s="7">
        <v>232</v>
      </c>
      <c r="I93" s="7">
        <f t="shared" si="6"/>
        <v>196.30380000000002</v>
      </c>
      <c r="J93" s="7">
        <f t="shared" si="7"/>
        <v>209.86719999999997</v>
      </c>
    </row>
    <row r="94" spans="1:10" x14ac:dyDescent="0.25">
      <c r="A94" s="2" t="s">
        <v>819</v>
      </c>
      <c r="B94" s="2" t="s">
        <v>162</v>
      </c>
      <c r="C94" s="2" t="s">
        <v>163</v>
      </c>
      <c r="E94" s="1" t="str">
        <f t="shared" si="4"/>
        <v>84,98</v>
      </c>
      <c r="F94" s="1" t="str">
        <f t="shared" si="5"/>
        <v>90,46</v>
      </c>
      <c r="G94" s="7">
        <v>231</v>
      </c>
      <c r="H94" s="7">
        <v>232</v>
      </c>
      <c r="I94" s="7">
        <f t="shared" si="6"/>
        <v>196.30380000000002</v>
      </c>
      <c r="J94" s="7">
        <f t="shared" si="7"/>
        <v>209.86719999999997</v>
      </c>
    </row>
    <row r="95" spans="1:10" x14ac:dyDescent="0.25">
      <c r="A95" s="3" t="s">
        <v>820</v>
      </c>
      <c r="B95" s="3" t="s">
        <v>162</v>
      </c>
      <c r="C95" s="3" t="s">
        <v>163</v>
      </c>
      <c r="E95" s="1" t="str">
        <f t="shared" si="4"/>
        <v>84,98</v>
      </c>
      <c r="F95" s="1" t="str">
        <f t="shared" si="5"/>
        <v>90,46</v>
      </c>
      <c r="G95" s="7">
        <v>231</v>
      </c>
      <c r="H95" s="7">
        <v>232</v>
      </c>
      <c r="I95" s="7">
        <f t="shared" si="6"/>
        <v>196.30380000000002</v>
      </c>
      <c r="J95" s="7">
        <f t="shared" si="7"/>
        <v>209.86719999999997</v>
      </c>
    </row>
    <row r="96" spans="1:10" x14ac:dyDescent="0.25">
      <c r="A96" s="2" t="s">
        <v>821</v>
      </c>
      <c r="B96" s="2" t="s">
        <v>162</v>
      </c>
      <c r="C96" s="2" t="s">
        <v>163</v>
      </c>
      <c r="E96" s="1" t="str">
        <f t="shared" si="4"/>
        <v>84,98</v>
      </c>
      <c r="F96" s="1" t="str">
        <f t="shared" si="5"/>
        <v>90,46</v>
      </c>
      <c r="G96" s="7">
        <v>231</v>
      </c>
      <c r="H96" s="7">
        <v>232</v>
      </c>
      <c r="I96" s="7">
        <f t="shared" si="6"/>
        <v>196.30380000000002</v>
      </c>
      <c r="J96" s="7">
        <f t="shared" si="7"/>
        <v>209.86719999999997</v>
      </c>
    </row>
    <row r="97" spans="1:10" x14ac:dyDescent="0.25">
      <c r="A97" s="3" t="s">
        <v>822</v>
      </c>
      <c r="B97" s="3" t="s">
        <v>162</v>
      </c>
      <c r="C97" s="3" t="s">
        <v>163</v>
      </c>
      <c r="E97" s="1" t="str">
        <f t="shared" si="4"/>
        <v>84,98</v>
      </c>
      <c r="F97" s="1" t="str">
        <f t="shared" si="5"/>
        <v>90,46</v>
      </c>
      <c r="G97" s="7">
        <v>231</v>
      </c>
      <c r="H97" s="7">
        <v>232</v>
      </c>
      <c r="I97" s="7">
        <f t="shared" si="6"/>
        <v>196.30380000000002</v>
      </c>
      <c r="J97" s="7">
        <f t="shared" si="7"/>
        <v>209.86719999999997</v>
      </c>
    </row>
    <row r="98" spans="1:10" x14ac:dyDescent="0.25">
      <c r="A98" s="2" t="s">
        <v>823</v>
      </c>
      <c r="B98" s="2" t="s">
        <v>162</v>
      </c>
      <c r="C98" s="2" t="s">
        <v>163</v>
      </c>
      <c r="E98" s="1" t="str">
        <f t="shared" si="4"/>
        <v>84,98</v>
      </c>
      <c r="F98" s="1" t="str">
        <f t="shared" si="5"/>
        <v>90,46</v>
      </c>
      <c r="G98" s="7">
        <v>231</v>
      </c>
      <c r="H98" s="7">
        <v>232</v>
      </c>
      <c r="I98" s="7">
        <f t="shared" si="6"/>
        <v>196.30380000000002</v>
      </c>
      <c r="J98" s="7">
        <f t="shared" si="7"/>
        <v>209.86719999999997</v>
      </c>
    </row>
    <row r="99" spans="1:10" x14ac:dyDescent="0.25">
      <c r="A99" s="3" t="s">
        <v>824</v>
      </c>
      <c r="B99" s="3" t="s">
        <v>162</v>
      </c>
      <c r="C99" s="3" t="s">
        <v>163</v>
      </c>
      <c r="E99" s="1" t="str">
        <f t="shared" si="4"/>
        <v>84,98</v>
      </c>
      <c r="F99" s="1" t="str">
        <f t="shared" si="5"/>
        <v>90,46</v>
      </c>
      <c r="G99" s="7">
        <v>231</v>
      </c>
      <c r="H99" s="7">
        <v>232</v>
      </c>
      <c r="I99" s="7">
        <f t="shared" si="6"/>
        <v>196.30380000000002</v>
      </c>
      <c r="J99" s="7">
        <f t="shared" si="7"/>
        <v>209.86719999999997</v>
      </c>
    </row>
    <row r="100" spans="1:10" x14ac:dyDescent="0.25">
      <c r="A100" s="2" t="s">
        <v>825</v>
      </c>
      <c r="B100" s="2" t="s">
        <v>162</v>
      </c>
      <c r="C100" s="2" t="s">
        <v>163</v>
      </c>
      <c r="E100" s="1" t="str">
        <f t="shared" si="4"/>
        <v>84,98</v>
      </c>
      <c r="F100" s="1" t="str">
        <f t="shared" si="5"/>
        <v>90,46</v>
      </c>
      <c r="G100" s="7">
        <v>231</v>
      </c>
      <c r="H100" s="7">
        <v>232</v>
      </c>
      <c r="I100" s="7">
        <f t="shared" si="6"/>
        <v>196.30380000000002</v>
      </c>
      <c r="J100" s="7">
        <f t="shared" si="7"/>
        <v>209.86719999999997</v>
      </c>
    </row>
    <row r="101" spans="1:10" x14ac:dyDescent="0.25">
      <c r="A101" s="3" t="s">
        <v>826</v>
      </c>
      <c r="B101" s="3" t="s">
        <v>162</v>
      </c>
      <c r="C101" s="3" t="s">
        <v>163</v>
      </c>
      <c r="E101" s="1" t="str">
        <f t="shared" si="4"/>
        <v>84,98</v>
      </c>
      <c r="F101" s="1" t="str">
        <f t="shared" si="5"/>
        <v>90,46</v>
      </c>
      <c r="G101" s="7">
        <v>231</v>
      </c>
      <c r="H101" s="7">
        <v>232</v>
      </c>
      <c r="I101" s="7">
        <f t="shared" si="6"/>
        <v>196.30380000000002</v>
      </c>
      <c r="J101" s="7">
        <f t="shared" si="7"/>
        <v>209.86719999999997</v>
      </c>
    </row>
    <row r="102" spans="1:10" x14ac:dyDescent="0.25">
      <c r="A102" s="2" t="s">
        <v>827</v>
      </c>
      <c r="B102" s="2" t="s">
        <v>164</v>
      </c>
      <c r="C102" s="2" t="s">
        <v>165</v>
      </c>
      <c r="E102" s="1" t="str">
        <f t="shared" si="4"/>
        <v>86,67</v>
      </c>
      <c r="F102" s="1" t="str">
        <f t="shared" si="5"/>
        <v>91,7</v>
      </c>
      <c r="G102" s="7">
        <v>231</v>
      </c>
      <c r="H102" s="7">
        <v>232</v>
      </c>
      <c r="I102" s="7">
        <f t="shared" si="6"/>
        <v>200.20770000000002</v>
      </c>
      <c r="J102" s="7">
        <f t="shared" si="7"/>
        <v>212.74400000000003</v>
      </c>
    </row>
    <row r="103" spans="1:10" x14ac:dyDescent="0.25">
      <c r="A103" s="3" t="s">
        <v>828</v>
      </c>
      <c r="B103" s="3" t="s">
        <v>166</v>
      </c>
      <c r="C103" s="3" t="s">
        <v>167</v>
      </c>
      <c r="E103" s="1" t="str">
        <f t="shared" si="4"/>
        <v>86,26</v>
      </c>
      <c r="F103" s="1" t="str">
        <f t="shared" si="5"/>
        <v>91,09</v>
      </c>
      <c r="G103" s="7">
        <v>231</v>
      </c>
      <c r="H103" s="7">
        <v>232</v>
      </c>
      <c r="I103" s="7">
        <f t="shared" si="6"/>
        <v>199.26060000000001</v>
      </c>
      <c r="J103" s="7">
        <f t="shared" si="7"/>
        <v>211.3288</v>
      </c>
    </row>
    <row r="104" spans="1:10" x14ac:dyDescent="0.25">
      <c r="A104" s="2" t="s">
        <v>829</v>
      </c>
      <c r="B104" s="2" t="s">
        <v>168</v>
      </c>
      <c r="C104" s="2" t="s">
        <v>169</v>
      </c>
      <c r="E104" s="1" t="str">
        <f t="shared" si="4"/>
        <v>88,48</v>
      </c>
      <c r="F104" s="1" t="str">
        <f t="shared" si="5"/>
        <v>90,14</v>
      </c>
      <c r="G104" s="7">
        <v>231</v>
      </c>
      <c r="H104" s="7">
        <v>232</v>
      </c>
      <c r="I104" s="7">
        <f t="shared" si="6"/>
        <v>204.3888</v>
      </c>
      <c r="J104" s="7">
        <f t="shared" si="7"/>
        <v>209.12479999999999</v>
      </c>
    </row>
    <row r="105" spans="1:10" x14ac:dyDescent="0.25">
      <c r="A105" s="3" t="s">
        <v>830</v>
      </c>
      <c r="B105" s="3" t="s">
        <v>170</v>
      </c>
      <c r="C105" s="3" t="s">
        <v>171</v>
      </c>
      <c r="E105" s="1" t="str">
        <f t="shared" si="4"/>
        <v>88,21</v>
      </c>
      <c r="F105" s="1" t="str">
        <f t="shared" si="5"/>
        <v>89,84</v>
      </c>
      <c r="G105" s="7">
        <v>231</v>
      </c>
      <c r="H105" s="7">
        <v>232</v>
      </c>
      <c r="I105" s="7">
        <f t="shared" si="6"/>
        <v>203.76509999999999</v>
      </c>
      <c r="J105" s="7">
        <f t="shared" si="7"/>
        <v>208.42880000000002</v>
      </c>
    </row>
    <row r="106" spans="1:10" x14ac:dyDescent="0.25">
      <c r="A106" s="2" t="s">
        <v>831</v>
      </c>
      <c r="B106" s="2" t="s">
        <v>172</v>
      </c>
      <c r="C106" s="2" t="s">
        <v>173</v>
      </c>
      <c r="E106" s="1" t="str">
        <f t="shared" si="4"/>
        <v>88,39</v>
      </c>
      <c r="F106" s="1" t="str">
        <f t="shared" si="5"/>
        <v>89,68</v>
      </c>
      <c r="G106" s="7">
        <v>231</v>
      </c>
      <c r="H106" s="7">
        <v>232</v>
      </c>
      <c r="I106" s="7">
        <f t="shared" si="6"/>
        <v>204.18090000000001</v>
      </c>
      <c r="J106" s="7">
        <f t="shared" si="7"/>
        <v>208.05760000000001</v>
      </c>
    </row>
    <row r="107" spans="1:10" x14ac:dyDescent="0.25">
      <c r="A107" s="3" t="s">
        <v>832</v>
      </c>
      <c r="B107" s="3" t="s">
        <v>174</v>
      </c>
      <c r="C107" s="3" t="s">
        <v>175</v>
      </c>
      <c r="E107" s="1" t="str">
        <f t="shared" si="4"/>
        <v>88,17</v>
      </c>
      <c r="F107" s="1" t="str">
        <f t="shared" si="5"/>
        <v>89,02</v>
      </c>
      <c r="G107" s="7">
        <v>231</v>
      </c>
      <c r="H107" s="7">
        <v>232</v>
      </c>
      <c r="I107" s="7">
        <f t="shared" si="6"/>
        <v>203.67269999999999</v>
      </c>
      <c r="J107" s="7">
        <f t="shared" si="7"/>
        <v>206.5264</v>
      </c>
    </row>
    <row r="108" spans="1:10" x14ac:dyDescent="0.25">
      <c r="A108" s="2" t="s">
        <v>833</v>
      </c>
      <c r="B108" s="2" t="s">
        <v>176</v>
      </c>
      <c r="C108" s="2" t="s">
        <v>177</v>
      </c>
      <c r="E108" s="1" t="str">
        <f t="shared" si="4"/>
        <v>87,38</v>
      </c>
      <c r="F108" s="1" t="str">
        <f t="shared" si="5"/>
        <v>82,23</v>
      </c>
      <c r="G108" s="7">
        <v>231</v>
      </c>
      <c r="H108" s="7">
        <v>232</v>
      </c>
      <c r="I108" s="7">
        <f t="shared" si="6"/>
        <v>201.84779999999998</v>
      </c>
      <c r="J108" s="7">
        <f t="shared" si="7"/>
        <v>190.77360000000002</v>
      </c>
    </row>
    <row r="109" spans="1:10" x14ac:dyDescent="0.25">
      <c r="A109" s="3" t="s">
        <v>834</v>
      </c>
      <c r="B109" s="3" t="s">
        <v>178</v>
      </c>
      <c r="C109" s="3" t="s">
        <v>158</v>
      </c>
      <c r="E109" s="1" t="str">
        <f t="shared" si="4"/>
        <v>86,86</v>
      </c>
      <c r="F109" s="1" t="str">
        <f t="shared" si="5"/>
        <v>85,94</v>
      </c>
      <c r="G109" s="7">
        <v>231</v>
      </c>
      <c r="H109" s="7">
        <v>232</v>
      </c>
      <c r="I109" s="7">
        <f t="shared" si="6"/>
        <v>200.64660000000001</v>
      </c>
      <c r="J109" s="7">
        <f t="shared" si="7"/>
        <v>199.38079999999999</v>
      </c>
    </row>
    <row r="110" spans="1:10" x14ac:dyDescent="0.25">
      <c r="A110" s="2" t="s">
        <v>835</v>
      </c>
      <c r="B110" s="2" t="s">
        <v>179</v>
      </c>
      <c r="C110" s="2" t="s">
        <v>180</v>
      </c>
      <c r="E110" s="1" t="str">
        <f t="shared" si="4"/>
        <v>86,81</v>
      </c>
      <c r="F110" s="1" t="str">
        <f t="shared" si="5"/>
        <v>85,67</v>
      </c>
      <c r="G110" s="7">
        <v>231</v>
      </c>
      <c r="H110" s="7">
        <v>232</v>
      </c>
      <c r="I110" s="7">
        <f t="shared" si="6"/>
        <v>200.53110000000001</v>
      </c>
      <c r="J110" s="7">
        <f t="shared" si="7"/>
        <v>198.75439999999998</v>
      </c>
    </row>
    <row r="111" spans="1:10" x14ac:dyDescent="0.25">
      <c r="A111" s="3" t="s">
        <v>836</v>
      </c>
      <c r="B111" s="3" t="s">
        <v>181</v>
      </c>
      <c r="C111" s="3" t="s">
        <v>182</v>
      </c>
      <c r="E111" s="1" t="str">
        <f t="shared" si="4"/>
        <v>87,11</v>
      </c>
      <c r="F111" s="1" t="str">
        <f t="shared" si="5"/>
        <v>85,56</v>
      </c>
      <c r="G111" s="7">
        <v>231</v>
      </c>
      <c r="H111" s="7">
        <v>232</v>
      </c>
      <c r="I111" s="7">
        <f t="shared" si="6"/>
        <v>201.22409999999999</v>
      </c>
      <c r="J111" s="7">
        <f t="shared" si="7"/>
        <v>198.49920000000003</v>
      </c>
    </row>
    <row r="112" spans="1:10" x14ac:dyDescent="0.25">
      <c r="A112" s="2" t="s">
        <v>837</v>
      </c>
      <c r="B112" s="2" t="s">
        <v>183</v>
      </c>
      <c r="C112" s="2" t="s">
        <v>184</v>
      </c>
      <c r="E112" s="1" t="str">
        <f t="shared" si="4"/>
        <v>86,97</v>
      </c>
      <c r="F112" s="1" t="str">
        <f t="shared" si="5"/>
        <v>85,92</v>
      </c>
      <c r="G112" s="7">
        <v>231</v>
      </c>
      <c r="H112" s="7">
        <v>232</v>
      </c>
      <c r="I112" s="7">
        <f t="shared" si="6"/>
        <v>200.9007</v>
      </c>
      <c r="J112" s="7">
        <f t="shared" si="7"/>
        <v>199.33439999999999</v>
      </c>
    </row>
    <row r="113" spans="1:10" x14ac:dyDescent="0.25">
      <c r="A113" s="3" t="s">
        <v>838</v>
      </c>
      <c r="B113" s="3" t="s">
        <v>185</v>
      </c>
      <c r="C113" s="3" t="s">
        <v>186</v>
      </c>
      <c r="E113" s="1" t="str">
        <f t="shared" si="4"/>
        <v>86,77</v>
      </c>
      <c r="F113" s="1" t="str">
        <f t="shared" si="5"/>
        <v>86,1</v>
      </c>
      <c r="G113" s="7">
        <v>231</v>
      </c>
      <c r="H113" s="7">
        <v>232</v>
      </c>
      <c r="I113" s="7">
        <f t="shared" si="6"/>
        <v>200.43869999999998</v>
      </c>
      <c r="J113" s="7">
        <f t="shared" si="7"/>
        <v>199.75199999999998</v>
      </c>
    </row>
    <row r="114" spans="1:10" x14ac:dyDescent="0.25">
      <c r="A114" s="2" t="s">
        <v>839</v>
      </c>
      <c r="B114" s="2" t="s">
        <v>187</v>
      </c>
      <c r="C114" s="2" t="s">
        <v>188</v>
      </c>
      <c r="E114" s="1" t="str">
        <f t="shared" si="4"/>
        <v>87,12</v>
      </c>
      <c r="F114" s="1" t="str">
        <f t="shared" si="5"/>
        <v>85,78</v>
      </c>
      <c r="G114" s="7">
        <v>231</v>
      </c>
      <c r="H114" s="7">
        <v>232</v>
      </c>
      <c r="I114" s="7">
        <f t="shared" si="6"/>
        <v>201.24720000000002</v>
      </c>
      <c r="J114" s="7">
        <f t="shared" si="7"/>
        <v>199.00959999999998</v>
      </c>
    </row>
    <row r="115" spans="1:10" x14ac:dyDescent="0.25">
      <c r="A115" s="3" t="s">
        <v>840</v>
      </c>
      <c r="B115" s="3" t="s">
        <v>189</v>
      </c>
      <c r="C115" s="3" t="s">
        <v>190</v>
      </c>
      <c r="E115" s="1" t="str">
        <f t="shared" si="4"/>
        <v>87,17</v>
      </c>
      <c r="F115" s="1" t="str">
        <f t="shared" si="5"/>
        <v>84,27</v>
      </c>
      <c r="G115" s="7">
        <v>231</v>
      </c>
      <c r="H115" s="7">
        <v>232</v>
      </c>
      <c r="I115" s="7">
        <f t="shared" si="6"/>
        <v>201.36270000000002</v>
      </c>
      <c r="J115" s="7">
        <f t="shared" si="7"/>
        <v>195.50639999999999</v>
      </c>
    </row>
    <row r="116" spans="1:10" x14ac:dyDescent="0.25">
      <c r="A116" s="2" t="s">
        <v>841</v>
      </c>
      <c r="B116" s="2" t="s">
        <v>191</v>
      </c>
      <c r="C116" s="2" t="s">
        <v>192</v>
      </c>
      <c r="E116" s="1" t="str">
        <f t="shared" si="4"/>
        <v>87,19</v>
      </c>
      <c r="F116" s="1" t="str">
        <f t="shared" si="5"/>
        <v>84,35</v>
      </c>
      <c r="G116" s="7">
        <v>231</v>
      </c>
      <c r="H116" s="7">
        <v>232</v>
      </c>
      <c r="I116" s="7">
        <f t="shared" si="6"/>
        <v>201.40889999999999</v>
      </c>
      <c r="J116" s="7">
        <f t="shared" si="7"/>
        <v>195.69199999999998</v>
      </c>
    </row>
    <row r="117" spans="1:10" x14ac:dyDescent="0.25">
      <c r="A117" s="3" t="s">
        <v>842</v>
      </c>
      <c r="B117" s="3" t="s">
        <v>193</v>
      </c>
      <c r="C117" s="3" t="s">
        <v>194</v>
      </c>
      <c r="E117" s="1" t="str">
        <f t="shared" si="4"/>
        <v>87,24</v>
      </c>
      <c r="F117" s="1" t="str">
        <f t="shared" si="5"/>
        <v>84,09</v>
      </c>
      <c r="G117" s="7">
        <v>231</v>
      </c>
      <c r="H117" s="7">
        <v>232</v>
      </c>
      <c r="I117" s="7">
        <f t="shared" si="6"/>
        <v>201.52439999999999</v>
      </c>
      <c r="J117" s="7">
        <f t="shared" si="7"/>
        <v>195.08880000000002</v>
      </c>
    </row>
    <row r="118" spans="1:10" x14ac:dyDescent="0.25">
      <c r="A118" s="2" t="s">
        <v>843</v>
      </c>
      <c r="B118" s="2" t="s">
        <v>100</v>
      </c>
      <c r="C118" s="2" t="s">
        <v>195</v>
      </c>
      <c r="E118" s="1" t="str">
        <f t="shared" si="4"/>
        <v>88,27</v>
      </c>
      <c r="F118" s="1" t="str">
        <f t="shared" si="5"/>
        <v>84,04</v>
      </c>
      <c r="G118" s="7">
        <v>231</v>
      </c>
      <c r="H118" s="7">
        <v>232</v>
      </c>
      <c r="I118" s="7">
        <f t="shared" si="6"/>
        <v>203.90369999999999</v>
      </c>
      <c r="J118" s="7">
        <f t="shared" si="7"/>
        <v>194.97280000000003</v>
      </c>
    </row>
    <row r="119" spans="1:10" x14ac:dyDescent="0.25">
      <c r="A119" s="3" t="s">
        <v>844</v>
      </c>
      <c r="B119" s="3" t="s">
        <v>196</v>
      </c>
      <c r="C119" s="3" t="s">
        <v>197</v>
      </c>
      <c r="E119" s="1" t="str">
        <f t="shared" si="4"/>
        <v>86,68</v>
      </c>
      <c r="F119" s="1" t="str">
        <f t="shared" si="5"/>
        <v>84,61</v>
      </c>
      <c r="G119" s="7">
        <v>231</v>
      </c>
      <c r="H119" s="7">
        <v>232</v>
      </c>
      <c r="I119" s="7">
        <f t="shared" si="6"/>
        <v>200.23080000000002</v>
      </c>
      <c r="J119" s="7">
        <f t="shared" si="7"/>
        <v>196.29519999999999</v>
      </c>
    </row>
    <row r="120" spans="1:10" x14ac:dyDescent="0.25">
      <c r="A120" s="2" t="s">
        <v>845</v>
      </c>
      <c r="B120" s="2" t="s">
        <v>198</v>
      </c>
      <c r="C120" s="2" t="s">
        <v>199</v>
      </c>
      <c r="E120" s="1" t="str">
        <f t="shared" si="4"/>
        <v>86,74</v>
      </c>
      <c r="F120" s="1" t="str">
        <f t="shared" si="5"/>
        <v>85,2</v>
      </c>
      <c r="G120" s="7">
        <v>231</v>
      </c>
      <c r="H120" s="7">
        <v>232</v>
      </c>
      <c r="I120" s="7">
        <f t="shared" si="6"/>
        <v>200.36939999999998</v>
      </c>
      <c r="J120" s="7">
        <f t="shared" si="7"/>
        <v>197.66400000000002</v>
      </c>
    </row>
    <row r="121" spans="1:10" x14ac:dyDescent="0.25">
      <c r="A121" s="3" t="s">
        <v>846</v>
      </c>
      <c r="B121" s="3" t="s">
        <v>102</v>
      </c>
      <c r="C121" s="3" t="s">
        <v>200</v>
      </c>
      <c r="E121" s="1" t="str">
        <f t="shared" si="4"/>
        <v>87,5</v>
      </c>
      <c r="F121" s="1" t="str">
        <f t="shared" si="5"/>
        <v>85,89</v>
      </c>
      <c r="G121" s="7">
        <v>231</v>
      </c>
      <c r="H121" s="7">
        <v>232</v>
      </c>
      <c r="I121" s="7">
        <f t="shared" si="6"/>
        <v>202.125</v>
      </c>
      <c r="J121" s="7">
        <f t="shared" si="7"/>
        <v>199.26480000000001</v>
      </c>
    </row>
    <row r="122" spans="1:10" x14ac:dyDescent="0.25">
      <c r="A122" s="2" t="s">
        <v>847</v>
      </c>
      <c r="B122" s="2" t="s">
        <v>201</v>
      </c>
      <c r="C122" s="2" t="s">
        <v>77</v>
      </c>
      <c r="E122" s="1" t="str">
        <f t="shared" si="4"/>
        <v>86,93</v>
      </c>
      <c r="F122" s="1" t="str">
        <f t="shared" si="5"/>
        <v>84,95</v>
      </c>
      <c r="G122" s="7">
        <v>231</v>
      </c>
      <c r="H122" s="7">
        <v>232</v>
      </c>
      <c r="I122" s="7">
        <f t="shared" si="6"/>
        <v>200.80830000000003</v>
      </c>
      <c r="J122" s="7">
        <f t="shared" si="7"/>
        <v>197.084</v>
      </c>
    </row>
    <row r="123" spans="1:10" x14ac:dyDescent="0.25">
      <c r="A123" s="3" t="s">
        <v>848</v>
      </c>
      <c r="B123" s="3" t="s">
        <v>202</v>
      </c>
      <c r="C123" s="3" t="s">
        <v>203</v>
      </c>
      <c r="E123" s="1" t="str">
        <f t="shared" si="4"/>
        <v>86,76</v>
      </c>
      <c r="F123" s="1" t="str">
        <f t="shared" si="5"/>
        <v>84,74</v>
      </c>
      <c r="G123" s="7">
        <v>231</v>
      </c>
      <c r="H123" s="7">
        <v>232</v>
      </c>
      <c r="I123" s="7">
        <f t="shared" si="6"/>
        <v>200.41560000000001</v>
      </c>
      <c r="J123" s="7">
        <f t="shared" si="7"/>
        <v>196.5968</v>
      </c>
    </row>
    <row r="124" spans="1:10" x14ac:dyDescent="0.25">
      <c r="A124" s="2" t="s">
        <v>849</v>
      </c>
      <c r="B124" s="2" t="s">
        <v>204</v>
      </c>
      <c r="C124" s="2" t="s">
        <v>205</v>
      </c>
      <c r="E124" s="1" t="str">
        <f t="shared" si="4"/>
        <v>86,31</v>
      </c>
      <c r="F124" s="1" t="str">
        <f t="shared" si="5"/>
        <v>84,6</v>
      </c>
      <c r="G124" s="7">
        <v>231</v>
      </c>
      <c r="H124" s="7">
        <v>232</v>
      </c>
      <c r="I124" s="7">
        <f t="shared" si="6"/>
        <v>199.37610000000001</v>
      </c>
      <c r="J124" s="7">
        <f t="shared" si="7"/>
        <v>196.27199999999996</v>
      </c>
    </row>
    <row r="125" spans="1:10" x14ac:dyDescent="0.25">
      <c r="A125" s="3" t="s">
        <v>850</v>
      </c>
      <c r="B125" s="3" t="s">
        <v>206</v>
      </c>
      <c r="C125" s="3" t="s">
        <v>158</v>
      </c>
      <c r="E125" s="1" t="str">
        <f t="shared" si="4"/>
        <v>88,49</v>
      </c>
      <c r="F125" s="1" t="str">
        <f t="shared" si="5"/>
        <v>85,94</v>
      </c>
      <c r="G125" s="7">
        <v>231</v>
      </c>
      <c r="H125" s="7">
        <v>232</v>
      </c>
      <c r="I125" s="7">
        <f t="shared" si="6"/>
        <v>204.41189999999997</v>
      </c>
      <c r="J125" s="7">
        <f t="shared" si="7"/>
        <v>199.38079999999999</v>
      </c>
    </row>
    <row r="126" spans="1:10" x14ac:dyDescent="0.25">
      <c r="A126" s="2" t="s">
        <v>851</v>
      </c>
      <c r="B126" s="2" t="s">
        <v>207</v>
      </c>
      <c r="C126" s="2" t="s">
        <v>208</v>
      </c>
      <c r="E126" s="1" t="str">
        <f t="shared" si="4"/>
        <v>87,71</v>
      </c>
      <c r="F126" s="1" t="str">
        <f t="shared" si="5"/>
        <v>86,8</v>
      </c>
      <c r="G126" s="7">
        <v>231</v>
      </c>
      <c r="H126" s="7">
        <v>232</v>
      </c>
      <c r="I126" s="7">
        <f t="shared" si="6"/>
        <v>202.61009999999999</v>
      </c>
      <c r="J126" s="7">
        <f t="shared" si="7"/>
        <v>201.37599999999998</v>
      </c>
    </row>
    <row r="127" spans="1:10" x14ac:dyDescent="0.25">
      <c r="A127" s="3" t="s">
        <v>852</v>
      </c>
      <c r="B127" s="3" t="s">
        <v>168</v>
      </c>
      <c r="C127" s="3" t="s">
        <v>209</v>
      </c>
      <c r="E127" s="1" t="str">
        <f t="shared" si="4"/>
        <v>88,48</v>
      </c>
      <c r="F127" s="1" t="str">
        <f t="shared" si="5"/>
        <v>87,3</v>
      </c>
      <c r="G127" s="7">
        <v>231</v>
      </c>
      <c r="H127" s="7">
        <v>232</v>
      </c>
      <c r="I127" s="7">
        <f t="shared" si="6"/>
        <v>204.3888</v>
      </c>
      <c r="J127" s="7">
        <f t="shared" si="7"/>
        <v>202.53599999999997</v>
      </c>
    </row>
    <row r="128" spans="1:10" x14ac:dyDescent="0.25">
      <c r="A128" s="2" t="s">
        <v>853</v>
      </c>
      <c r="B128" s="2" t="s">
        <v>210</v>
      </c>
      <c r="C128" s="2" t="s">
        <v>179</v>
      </c>
      <c r="E128" s="1" t="str">
        <f t="shared" si="4"/>
        <v>87,89</v>
      </c>
      <c r="F128" s="1" t="str">
        <f t="shared" si="5"/>
        <v>86,81</v>
      </c>
      <c r="G128" s="7">
        <v>231</v>
      </c>
      <c r="H128" s="7">
        <v>232</v>
      </c>
      <c r="I128" s="7">
        <f t="shared" si="6"/>
        <v>203.02590000000001</v>
      </c>
      <c r="J128" s="7">
        <f t="shared" si="7"/>
        <v>201.39920000000001</v>
      </c>
    </row>
    <row r="129" spans="1:10" x14ac:dyDescent="0.25">
      <c r="A129" s="3" t="s">
        <v>854</v>
      </c>
      <c r="B129" s="3" t="s">
        <v>211</v>
      </c>
      <c r="C129" s="3" t="s">
        <v>212</v>
      </c>
      <c r="E129" s="1" t="str">
        <f t="shared" si="4"/>
        <v>88,11</v>
      </c>
      <c r="F129" s="1" t="str">
        <f t="shared" si="5"/>
        <v>86,87</v>
      </c>
      <c r="G129" s="7">
        <v>231</v>
      </c>
      <c r="H129" s="7">
        <v>232</v>
      </c>
      <c r="I129" s="7">
        <f t="shared" si="6"/>
        <v>203.5341</v>
      </c>
      <c r="J129" s="7">
        <f t="shared" si="7"/>
        <v>201.5384</v>
      </c>
    </row>
    <row r="130" spans="1:10" x14ac:dyDescent="0.25">
      <c r="A130" s="2" t="s">
        <v>855</v>
      </c>
      <c r="B130" s="2" t="s">
        <v>213</v>
      </c>
      <c r="C130" s="2" t="s">
        <v>214</v>
      </c>
      <c r="E130" s="1" t="str">
        <f t="shared" si="4"/>
        <v>87,79</v>
      </c>
      <c r="F130" s="1" t="str">
        <f t="shared" si="5"/>
        <v>86,99</v>
      </c>
      <c r="G130" s="7">
        <v>231</v>
      </c>
      <c r="H130" s="7">
        <v>232</v>
      </c>
      <c r="I130" s="7">
        <f t="shared" si="6"/>
        <v>202.79490000000001</v>
      </c>
      <c r="J130" s="7">
        <f t="shared" si="7"/>
        <v>201.8168</v>
      </c>
    </row>
    <row r="131" spans="1:10" x14ac:dyDescent="0.25">
      <c r="A131" s="3" t="s">
        <v>856</v>
      </c>
      <c r="B131" s="3" t="s">
        <v>5</v>
      </c>
      <c r="C131" s="3" t="s">
        <v>215</v>
      </c>
      <c r="E131" s="1" t="str">
        <f t="shared" ref="E131:E194" si="8">SUBSTITUTE(B131,CHAR(160),"")</f>
        <v>88</v>
      </c>
      <c r="F131" s="1" t="str">
        <f t="shared" ref="F131:F194" si="9">SUBSTITUTE(C131,CHAR(160),"")</f>
        <v>87,03</v>
      </c>
      <c r="G131" s="7">
        <v>231</v>
      </c>
      <c r="H131" s="7">
        <v>232</v>
      </c>
      <c r="I131" s="7">
        <f t="shared" ref="I131:I194" si="10">(G131*E131)/100</f>
        <v>203.28</v>
      </c>
      <c r="J131" s="7">
        <f t="shared" ref="J131:J194" si="11">(H131*F131)/100</f>
        <v>201.90959999999998</v>
      </c>
    </row>
    <row r="132" spans="1:10" x14ac:dyDescent="0.25">
      <c r="A132" s="2" t="s">
        <v>857</v>
      </c>
      <c r="B132" s="2" t="s">
        <v>216</v>
      </c>
      <c r="C132" s="2" t="s">
        <v>217</v>
      </c>
      <c r="E132" s="1" t="str">
        <f t="shared" si="8"/>
        <v>89,28</v>
      </c>
      <c r="F132" s="1" t="str">
        <f t="shared" si="9"/>
        <v>88,25</v>
      </c>
      <c r="G132" s="7">
        <v>231</v>
      </c>
      <c r="H132" s="7">
        <v>232</v>
      </c>
      <c r="I132" s="7">
        <f t="shared" si="10"/>
        <v>206.23680000000002</v>
      </c>
      <c r="J132" s="7">
        <f t="shared" si="11"/>
        <v>204.74</v>
      </c>
    </row>
    <row r="133" spans="1:10" x14ac:dyDescent="0.25">
      <c r="A133" s="3" t="s">
        <v>858</v>
      </c>
      <c r="B133" s="3" t="s">
        <v>218</v>
      </c>
      <c r="C133" s="3" t="s">
        <v>219</v>
      </c>
      <c r="E133" s="1" t="str">
        <f t="shared" si="8"/>
        <v>89,34</v>
      </c>
      <c r="F133" s="1" t="str">
        <f t="shared" si="9"/>
        <v>88,85</v>
      </c>
      <c r="G133" s="7">
        <v>231</v>
      </c>
      <c r="H133" s="7">
        <v>232</v>
      </c>
      <c r="I133" s="7">
        <f t="shared" si="10"/>
        <v>206.37540000000001</v>
      </c>
      <c r="J133" s="7">
        <f t="shared" si="11"/>
        <v>206.13199999999998</v>
      </c>
    </row>
    <row r="134" spans="1:10" x14ac:dyDescent="0.25">
      <c r="A134" s="2" t="s">
        <v>859</v>
      </c>
      <c r="B134" s="2" t="s">
        <v>220</v>
      </c>
      <c r="C134" s="2" t="s">
        <v>156</v>
      </c>
      <c r="E134" s="1" t="str">
        <f t="shared" si="8"/>
        <v>89,71</v>
      </c>
      <c r="F134" s="1" t="str">
        <f t="shared" si="9"/>
        <v>89,12</v>
      </c>
      <c r="G134" s="7">
        <v>231</v>
      </c>
      <c r="H134" s="7">
        <v>232</v>
      </c>
      <c r="I134" s="7">
        <f t="shared" si="10"/>
        <v>207.23009999999999</v>
      </c>
      <c r="J134" s="7">
        <f t="shared" si="11"/>
        <v>206.75839999999999</v>
      </c>
    </row>
    <row r="135" spans="1:10" x14ac:dyDescent="0.25">
      <c r="A135" s="3" t="s">
        <v>860</v>
      </c>
      <c r="B135" s="3" t="s">
        <v>221</v>
      </c>
      <c r="C135" s="3" t="s">
        <v>222</v>
      </c>
      <c r="E135" s="1" t="str">
        <f t="shared" si="8"/>
        <v>89,07</v>
      </c>
      <c r="F135" s="1" t="str">
        <f t="shared" si="9"/>
        <v>89,78</v>
      </c>
      <c r="G135" s="7">
        <v>231</v>
      </c>
      <c r="H135" s="7">
        <v>232</v>
      </c>
      <c r="I135" s="7">
        <f t="shared" si="10"/>
        <v>205.75169999999997</v>
      </c>
      <c r="J135" s="7">
        <f t="shared" si="11"/>
        <v>208.28959999999998</v>
      </c>
    </row>
    <row r="136" spans="1:10" x14ac:dyDescent="0.25">
      <c r="A136" s="2" t="s">
        <v>861</v>
      </c>
      <c r="B136" s="2" t="s">
        <v>154</v>
      </c>
      <c r="C136" s="2" t="s">
        <v>223</v>
      </c>
      <c r="E136" s="1" t="str">
        <f t="shared" si="8"/>
        <v>89,19</v>
      </c>
      <c r="F136" s="1" t="str">
        <f t="shared" si="9"/>
        <v>88,54</v>
      </c>
      <c r="G136" s="7">
        <v>231</v>
      </c>
      <c r="H136" s="7">
        <v>232</v>
      </c>
      <c r="I136" s="7">
        <f t="shared" si="10"/>
        <v>206.02889999999999</v>
      </c>
      <c r="J136" s="7">
        <f t="shared" si="11"/>
        <v>205.41280000000003</v>
      </c>
    </row>
    <row r="137" spans="1:10" x14ac:dyDescent="0.25">
      <c r="A137" s="3" t="s">
        <v>862</v>
      </c>
      <c r="B137" s="3" t="s">
        <v>224</v>
      </c>
      <c r="C137" s="3" t="s">
        <v>225</v>
      </c>
      <c r="E137" s="1" t="str">
        <f t="shared" si="8"/>
        <v>89,24</v>
      </c>
      <c r="F137" s="1" t="str">
        <f t="shared" si="9"/>
        <v>88,36</v>
      </c>
      <c r="G137" s="7">
        <v>231</v>
      </c>
      <c r="H137" s="7">
        <v>232</v>
      </c>
      <c r="I137" s="7">
        <f t="shared" si="10"/>
        <v>206.14439999999999</v>
      </c>
      <c r="J137" s="7">
        <f t="shared" si="11"/>
        <v>204.99520000000001</v>
      </c>
    </row>
    <row r="138" spans="1:10" x14ac:dyDescent="0.25">
      <c r="A138" s="2" t="s">
        <v>863</v>
      </c>
      <c r="B138" s="2" t="s">
        <v>226</v>
      </c>
      <c r="C138" s="2" t="s">
        <v>201</v>
      </c>
      <c r="E138" s="1" t="str">
        <f t="shared" si="8"/>
        <v>89,08</v>
      </c>
      <c r="F138" s="1" t="str">
        <f t="shared" si="9"/>
        <v>86,93</v>
      </c>
      <c r="G138" s="7">
        <v>231</v>
      </c>
      <c r="H138" s="7">
        <v>232</v>
      </c>
      <c r="I138" s="7">
        <f t="shared" si="10"/>
        <v>205.7748</v>
      </c>
      <c r="J138" s="7">
        <f t="shared" si="11"/>
        <v>201.67760000000001</v>
      </c>
    </row>
    <row r="139" spans="1:10" x14ac:dyDescent="0.25">
      <c r="A139" s="3" t="s">
        <v>864</v>
      </c>
      <c r="B139" s="3" t="s">
        <v>227</v>
      </c>
      <c r="C139" s="3" t="s">
        <v>100</v>
      </c>
      <c r="E139" s="1" t="str">
        <f t="shared" si="8"/>
        <v>90,52</v>
      </c>
      <c r="F139" s="1" t="str">
        <f t="shared" si="9"/>
        <v>88,27</v>
      </c>
      <c r="G139" s="7">
        <v>231</v>
      </c>
      <c r="H139" s="7">
        <v>232</v>
      </c>
      <c r="I139" s="7">
        <f t="shared" si="10"/>
        <v>209.10119999999998</v>
      </c>
      <c r="J139" s="7">
        <f t="shared" si="11"/>
        <v>204.78639999999999</v>
      </c>
    </row>
    <row r="140" spans="1:10" x14ac:dyDescent="0.25">
      <c r="A140" s="2" t="s">
        <v>865</v>
      </c>
      <c r="B140" s="2" t="s">
        <v>228</v>
      </c>
      <c r="C140" s="2" t="s">
        <v>113</v>
      </c>
      <c r="E140" s="1" t="str">
        <f t="shared" si="8"/>
        <v>89,29</v>
      </c>
      <c r="F140" s="1" t="str">
        <f t="shared" si="9"/>
        <v>88,96</v>
      </c>
      <c r="G140" s="7">
        <v>231</v>
      </c>
      <c r="H140" s="7">
        <v>232</v>
      </c>
      <c r="I140" s="7">
        <f t="shared" si="10"/>
        <v>206.25990000000002</v>
      </c>
      <c r="J140" s="7">
        <f t="shared" si="11"/>
        <v>206.38719999999998</v>
      </c>
    </row>
    <row r="141" spans="1:10" x14ac:dyDescent="0.25">
      <c r="A141" s="3" t="s">
        <v>866</v>
      </c>
      <c r="B141" s="3" t="s">
        <v>229</v>
      </c>
      <c r="C141" s="3" t="s">
        <v>230</v>
      </c>
      <c r="E141" s="1" t="str">
        <f t="shared" si="8"/>
        <v>89,66</v>
      </c>
      <c r="F141" s="1" t="str">
        <f t="shared" si="9"/>
        <v>89,26</v>
      </c>
      <c r="G141" s="7">
        <v>231</v>
      </c>
      <c r="H141" s="7">
        <v>232</v>
      </c>
      <c r="I141" s="7">
        <f t="shared" si="10"/>
        <v>207.1146</v>
      </c>
      <c r="J141" s="7">
        <f t="shared" si="11"/>
        <v>207.08320000000001</v>
      </c>
    </row>
    <row r="142" spans="1:10" x14ac:dyDescent="0.25">
      <c r="A142" s="2" t="s">
        <v>867</v>
      </c>
      <c r="B142" s="2" t="s">
        <v>173</v>
      </c>
      <c r="C142" s="2" t="s">
        <v>231</v>
      </c>
      <c r="E142" s="1" t="str">
        <f t="shared" si="8"/>
        <v>89,68</v>
      </c>
      <c r="F142" s="1" t="str">
        <f t="shared" si="9"/>
        <v>89,41</v>
      </c>
      <c r="G142" s="7">
        <v>231</v>
      </c>
      <c r="H142" s="7">
        <v>232</v>
      </c>
      <c r="I142" s="7">
        <f t="shared" si="10"/>
        <v>207.16080000000002</v>
      </c>
      <c r="J142" s="7">
        <f t="shared" si="11"/>
        <v>207.43119999999999</v>
      </c>
    </row>
    <row r="143" spans="1:10" x14ac:dyDescent="0.25">
      <c r="A143" s="3" t="s">
        <v>868</v>
      </c>
      <c r="B143" s="3" t="s">
        <v>171</v>
      </c>
      <c r="C143" s="3" t="s">
        <v>224</v>
      </c>
      <c r="E143" s="1" t="str">
        <f t="shared" si="8"/>
        <v>89,84</v>
      </c>
      <c r="F143" s="1" t="str">
        <f t="shared" si="9"/>
        <v>89,24</v>
      </c>
      <c r="G143" s="7">
        <v>231</v>
      </c>
      <c r="H143" s="7">
        <v>232</v>
      </c>
      <c r="I143" s="7">
        <f t="shared" si="10"/>
        <v>207.53040000000001</v>
      </c>
      <c r="J143" s="7">
        <f t="shared" si="11"/>
        <v>207.0368</v>
      </c>
    </row>
    <row r="144" spans="1:10" x14ac:dyDescent="0.25">
      <c r="A144" s="2" t="s">
        <v>869</v>
      </c>
      <c r="B144" s="2" t="s">
        <v>232</v>
      </c>
      <c r="C144" s="2" t="s">
        <v>233</v>
      </c>
      <c r="E144" s="1" t="str">
        <f t="shared" si="8"/>
        <v>89,37</v>
      </c>
      <c r="F144" s="1" t="str">
        <f t="shared" si="9"/>
        <v>88,9</v>
      </c>
      <c r="G144" s="7">
        <v>231</v>
      </c>
      <c r="H144" s="7">
        <v>232</v>
      </c>
      <c r="I144" s="7">
        <f t="shared" si="10"/>
        <v>206.44470000000001</v>
      </c>
      <c r="J144" s="7">
        <f t="shared" si="11"/>
        <v>206.24800000000002</v>
      </c>
    </row>
    <row r="145" spans="1:10" x14ac:dyDescent="0.25">
      <c r="A145" s="3" t="s">
        <v>870</v>
      </c>
      <c r="B145" s="3" t="s">
        <v>234</v>
      </c>
      <c r="C145" s="3" t="s">
        <v>235</v>
      </c>
      <c r="E145" s="1" t="str">
        <f t="shared" si="8"/>
        <v>89,27</v>
      </c>
      <c r="F145" s="1" t="str">
        <f t="shared" si="9"/>
        <v>88,77</v>
      </c>
      <c r="G145" s="7">
        <v>231</v>
      </c>
      <c r="H145" s="7">
        <v>232</v>
      </c>
      <c r="I145" s="7">
        <f t="shared" si="10"/>
        <v>206.21369999999999</v>
      </c>
      <c r="J145" s="7">
        <f t="shared" si="11"/>
        <v>205.94639999999998</v>
      </c>
    </row>
    <row r="146" spans="1:10" x14ac:dyDescent="0.25">
      <c r="A146" s="2" t="s">
        <v>871</v>
      </c>
      <c r="B146" s="2" t="s">
        <v>236</v>
      </c>
      <c r="C146" s="2" t="s">
        <v>237</v>
      </c>
      <c r="E146" s="1" t="str">
        <f t="shared" si="8"/>
        <v>90,25</v>
      </c>
      <c r="F146" s="1" t="str">
        <f t="shared" si="9"/>
        <v>89,6</v>
      </c>
      <c r="G146" s="7">
        <v>231</v>
      </c>
      <c r="H146" s="7">
        <v>232</v>
      </c>
      <c r="I146" s="7">
        <f t="shared" si="10"/>
        <v>208.47749999999999</v>
      </c>
      <c r="J146" s="7">
        <f t="shared" si="11"/>
        <v>207.87199999999996</v>
      </c>
    </row>
    <row r="147" spans="1:10" x14ac:dyDescent="0.25">
      <c r="A147" s="3" t="s">
        <v>872</v>
      </c>
      <c r="B147" s="3" t="s">
        <v>154</v>
      </c>
      <c r="C147" s="3" t="s">
        <v>238</v>
      </c>
      <c r="E147" s="1" t="str">
        <f t="shared" si="8"/>
        <v>89,19</v>
      </c>
      <c r="F147" s="1" t="str">
        <f t="shared" si="9"/>
        <v>90,53</v>
      </c>
      <c r="G147" s="7">
        <v>231</v>
      </c>
      <c r="H147" s="7">
        <v>232</v>
      </c>
      <c r="I147" s="7">
        <f t="shared" si="10"/>
        <v>206.02889999999999</v>
      </c>
      <c r="J147" s="7">
        <f t="shared" si="11"/>
        <v>210.02959999999999</v>
      </c>
    </row>
    <row r="148" spans="1:10" x14ac:dyDescent="0.25">
      <c r="A148" s="2" t="s">
        <v>873</v>
      </c>
      <c r="B148" s="2" t="s">
        <v>220</v>
      </c>
      <c r="C148" s="2" t="s">
        <v>239</v>
      </c>
      <c r="E148" s="1" t="str">
        <f t="shared" si="8"/>
        <v>89,71</v>
      </c>
      <c r="F148" s="1" t="str">
        <f t="shared" si="9"/>
        <v>91,14</v>
      </c>
      <c r="G148" s="7">
        <v>231</v>
      </c>
      <c r="H148" s="7">
        <v>232</v>
      </c>
      <c r="I148" s="7">
        <f t="shared" si="10"/>
        <v>207.23009999999999</v>
      </c>
      <c r="J148" s="7">
        <f t="shared" si="11"/>
        <v>211.44479999999999</v>
      </c>
    </row>
    <row r="149" spans="1:10" x14ac:dyDescent="0.25">
      <c r="A149" s="3" t="s">
        <v>874</v>
      </c>
      <c r="B149" s="3" t="s">
        <v>240</v>
      </c>
      <c r="C149" s="3" t="s">
        <v>241</v>
      </c>
      <c r="E149" s="1" t="str">
        <f t="shared" si="8"/>
        <v>89,72</v>
      </c>
      <c r="F149" s="1" t="str">
        <f t="shared" si="9"/>
        <v>91,26</v>
      </c>
      <c r="G149" s="7">
        <v>231</v>
      </c>
      <c r="H149" s="7">
        <v>232</v>
      </c>
      <c r="I149" s="7">
        <f t="shared" si="10"/>
        <v>207.25319999999999</v>
      </c>
      <c r="J149" s="7">
        <f t="shared" si="11"/>
        <v>211.72319999999999</v>
      </c>
    </row>
    <row r="150" spans="1:10" x14ac:dyDescent="0.25">
      <c r="A150" s="2" t="s">
        <v>875</v>
      </c>
      <c r="B150" s="2" t="s">
        <v>242</v>
      </c>
      <c r="C150" s="2" t="s">
        <v>243</v>
      </c>
      <c r="E150" s="1" t="str">
        <f t="shared" si="8"/>
        <v>89,35</v>
      </c>
      <c r="F150" s="1" t="str">
        <f t="shared" si="9"/>
        <v>90,62</v>
      </c>
      <c r="G150" s="7">
        <v>231</v>
      </c>
      <c r="H150" s="7">
        <v>232</v>
      </c>
      <c r="I150" s="7">
        <f t="shared" si="10"/>
        <v>206.39849999999998</v>
      </c>
      <c r="J150" s="7">
        <f t="shared" si="11"/>
        <v>210.23840000000001</v>
      </c>
    </row>
    <row r="151" spans="1:10" x14ac:dyDescent="0.25">
      <c r="A151" s="3" t="s">
        <v>876</v>
      </c>
      <c r="B151" s="3" t="s">
        <v>244</v>
      </c>
      <c r="C151" s="3" t="s">
        <v>245</v>
      </c>
      <c r="E151" s="1" t="str">
        <f t="shared" si="8"/>
        <v>88,8</v>
      </c>
      <c r="F151" s="1" t="str">
        <f t="shared" si="9"/>
        <v>90,65</v>
      </c>
      <c r="G151" s="7">
        <v>231</v>
      </c>
      <c r="H151" s="7">
        <v>232</v>
      </c>
      <c r="I151" s="7">
        <f t="shared" si="10"/>
        <v>205.12799999999999</v>
      </c>
      <c r="J151" s="7">
        <f t="shared" si="11"/>
        <v>210.30800000000002</v>
      </c>
    </row>
    <row r="152" spans="1:10" x14ac:dyDescent="0.25">
      <c r="A152" s="2" t="s">
        <v>877</v>
      </c>
      <c r="B152" s="2" t="s">
        <v>156</v>
      </c>
      <c r="C152" s="2" t="s">
        <v>246</v>
      </c>
      <c r="E152" s="1" t="str">
        <f t="shared" si="8"/>
        <v>89,12</v>
      </c>
      <c r="F152" s="1" t="str">
        <f t="shared" si="9"/>
        <v>90,48</v>
      </c>
      <c r="G152" s="7">
        <v>231</v>
      </c>
      <c r="H152" s="7">
        <v>232</v>
      </c>
      <c r="I152" s="7">
        <f t="shared" si="10"/>
        <v>205.86720000000003</v>
      </c>
      <c r="J152" s="7">
        <f t="shared" si="11"/>
        <v>209.9136</v>
      </c>
    </row>
    <row r="153" spans="1:10" x14ac:dyDescent="0.25">
      <c r="A153" s="3" t="s">
        <v>878</v>
      </c>
      <c r="B153" s="3" t="s">
        <v>246</v>
      </c>
      <c r="C153" s="3" t="s">
        <v>247</v>
      </c>
      <c r="E153" s="1" t="str">
        <f t="shared" si="8"/>
        <v>90,48</v>
      </c>
      <c r="F153" s="1" t="str">
        <f t="shared" si="9"/>
        <v>91,33</v>
      </c>
      <c r="G153" s="7">
        <v>231</v>
      </c>
      <c r="H153" s="7">
        <v>232</v>
      </c>
      <c r="I153" s="7">
        <f t="shared" si="10"/>
        <v>209.00880000000001</v>
      </c>
      <c r="J153" s="7">
        <f t="shared" si="11"/>
        <v>211.88560000000001</v>
      </c>
    </row>
    <row r="154" spans="1:10" x14ac:dyDescent="0.25">
      <c r="A154" s="2" t="s">
        <v>879</v>
      </c>
      <c r="B154" s="2" t="s">
        <v>248</v>
      </c>
      <c r="C154" s="2" t="s">
        <v>249</v>
      </c>
      <c r="E154" s="1" t="str">
        <f t="shared" si="8"/>
        <v>89,54</v>
      </c>
      <c r="F154" s="1" t="str">
        <f t="shared" si="9"/>
        <v>92,99</v>
      </c>
      <c r="G154" s="7">
        <v>231</v>
      </c>
      <c r="H154" s="7">
        <v>232</v>
      </c>
      <c r="I154" s="7">
        <f t="shared" si="10"/>
        <v>206.8374</v>
      </c>
      <c r="J154" s="7">
        <f t="shared" si="11"/>
        <v>215.73680000000002</v>
      </c>
    </row>
    <row r="155" spans="1:10" x14ac:dyDescent="0.25">
      <c r="A155" s="3" t="s">
        <v>880</v>
      </c>
      <c r="B155" s="3" t="s">
        <v>250</v>
      </c>
      <c r="C155" s="3" t="s">
        <v>251</v>
      </c>
      <c r="E155" s="1" t="str">
        <f t="shared" si="8"/>
        <v>89,89</v>
      </c>
      <c r="F155" s="1" t="str">
        <f t="shared" si="9"/>
        <v>93,55</v>
      </c>
      <c r="G155" s="7">
        <v>231</v>
      </c>
      <c r="H155" s="7">
        <v>232</v>
      </c>
      <c r="I155" s="7">
        <f t="shared" si="10"/>
        <v>207.64590000000001</v>
      </c>
      <c r="J155" s="7">
        <f t="shared" si="11"/>
        <v>217.03599999999997</v>
      </c>
    </row>
    <row r="156" spans="1:10" x14ac:dyDescent="0.25">
      <c r="A156" s="2" t="s">
        <v>881</v>
      </c>
      <c r="B156" s="2" t="s">
        <v>252</v>
      </c>
      <c r="C156" s="2" t="s">
        <v>253</v>
      </c>
      <c r="E156" s="1" t="str">
        <f t="shared" si="8"/>
        <v>90,02</v>
      </c>
      <c r="F156" s="1" t="str">
        <f t="shared" si="9"/>
        <v>93,58</v>
      </c>
      <c r="G156" s="7">
        <v>231</v>
      </c>
      <c r="H156" s="7">
        <v>232</v>
      </c>
      <c r="I156" s="7">
        <f t="shared" si="10"/>
        <v>207.94619999999998</v>
      </c>
      <c r="J156" s="7">
        <f t="shared" si="11"/>
        <v>217.10560000000001</v>
      </c>
    </row>
    <row r="157" spans="1:10" x14ac:dyDescent="0.25">
      <c r="A157" s="3" t="s">
        <v>882</v>
      </c>
      <c r="B157" s="3" t="s">
        <v>254</v>
      </c>
      <c r="C157" s="3" t="s">
        <v>255</v>
      </c>
      <c r="E157" s="1" t="str">
        <f t="shared" si="8"/>
        <v>89,69</v>
      </c>
      <c r="F157" s="1" t="str">
        <f t="shared" si="9"/>
        <v>92,71</v>
      </c>
      <c r="G157" s="7">
        <v>231</v>
      </c>
      <c r="H157" s="7">
        <v>232</v>
      </c>
      <c r="I157" s="7">
        <f t="shared" si="10"/>
        <v>207.18389999999999</v>
      </c>
      <c r="J157" s="7">
        <f t="shared" si="11"/>
        <v>215.08719999999997</v>
      </c>
    </row>
    <row r="158" spans="1:10" x14ac:dyDescent="0.25">
      <c r="A158" s="2" t="s">
        <v>883</v>
      </c>
      <c r="B158" s="2" t="s">
        <v>256</v>
      </c>
      <c r="C158" s="2" t="s">
        <v>257</v>
      </c>
      <c r="E158" s="1" t="str">
        <f t="shared" si="8"/>
        <v>89,95</v>
      </c>
      <c r="F158" s="1" t="str">
        <f t="shared" si="9"/>
        <v>92,29</v>
      </c>
      <c r="G158" s="7">
        <v>231</v>
      </c>
      <c r="H158" s="7">
        <v>232</v>
      </c>
      <c r="I158" s="7">
        <f t="shared" si="10"/>
        <v>207.78450000000001</v>
      </c>
      <c r="J158" s="7">
        <f t="shared" si="11"/>
        <v>214.11280000000002</v>
      </c>
    </row>
    <row r="159" spans="1:10" x14ac:dyDescent="0.25">
      <c r="A159" s="3" t="s">
        <v>884</v>
      </c>
      <c r="B159" s="3" t="s">
        <v>258</v>
      </c>
      <c r="C159" s="3" t="s">
        <v>259</v>
      </c>
      <c r="E159" s="1" t="str">
        <f t="shared" si="8"/>
        <v>90,16</v>
      </c>
      <c r="F159" s="1" t="str">
        <f t="shared" si="9"/>
        <v>92,23</v>
      </c>
      <c r="G159" s="7">
        <v>231</v>
      </c>
      <c r="H159" s="7">
        <v>232</v>
      </c>
      <c r="I159" s="7">
        <f t="shared" si="10"/>
        <v>208.2696</v>
      </c>
      <c r="J159" s="7">
        <f t="shared" si="11"/>
        <v>213.9736</v>
      </c>
    </row>
    <row r="160" spans="1:10" x14ac:dyDescent="0.25">
      <c r="A160" s="2" t="s">
        <v>885</v>
      </c>
      <c r="B160" s="2" t="s">
        <v>260</v>
      </c>
      <c r="C160" s="2" t="s">
        <v>261</v>
      </c>
      <c r="E160" s="1" t="str">
        <f t="shared" si="8"/>
        <v>89,86</v>
      </c>
      <c r="F160" s="1" t="str">
        <f t="shared" si="9"/>
        <v>92,05</v>
      </c>
      <c r="G160" s="7">
        <v>231</v>
      </c>
      <c r="H160" s="7">
        <v>232</v>
      </c>
      <c r="I160" s="7">
        <f t="shared" si="10"/>
        <v>207.57659999999998</v>
      </c>
      <c r="J160" s="7">
        <f t="shared" si="11"/>
        <v>213.55599999999998</v>
      </c>
    </row>
    <row r="161" spans="1:10" x14ac:dyDescent="0.25">
      <c r="A161" s="3" t="s">
        <v>886</v>
      </c>
      <c r="B161" s="3" t="s">
        <v>262</v>
      </c>
      <c r="C161" s="3" t="s">
        <v>261</v>
      </c>
      <c r="E161" s="1" t="str">
        <f t="shared" si="8"/>
        <v>88,64</v>
      </c>
      <c r="F161" s="1" t="str">
        <f t="shared" si="9"/>
        <v>92,05</v>
      </c>
      <c r="G161" s="7">
        <v>231</v>
      </c>
      <c r="H161" s="7">
        <v>232</v>
      </c>
      <c r="I161" s="7">
        <f t="shared" si="10"/>
        <v>204.75839999999999</v>
      </c>
      <c r="J161" s="7">
        <f t="shared" si="11"/>
        <v>213.55599999999998</v>
      </c>
    </row>
    <row r="162" spans="1:10" x14ac:dyDescent="0.25">
      <c r="A162" s="2" t="s">
        <v>887</v>
      </c>
      <c r="B162" s="2" t="s">
        <v>263</v>
      </c>
      <c r="C162" s="2" t="s">
        <v>264</v>
      </c>
      <c r="E162" s="1" t="str">
        <f t="shared" si="8"/>
        <v>89,23</v>
      </c>
      <c r="F162" s="1" t="str">
        <f t="shared" si="9"/>
        <v>92,61</v>
      </c>
      <c r="G162" s="7">
        <v>231</v>
      </c>
      <c r="H162" s="7">
        <v>232</v>
      </c>
      <c r="I162" s="7">
        <f t="shared" si="10"/>
        <v>206.12130000000002</v>
      </c>
      <c r="J162" s="7">
        <f t="shared" si="11"/>
        <v>214.8552</v>
      </c>
    </row>
    <row r="163" spans="1:10" x14ac:dyDescent="0.25">
      <c r="A163" s="3" t="s">
        <v>888</v>
      </c>
      <c r="B163" s="3" t="s">
        <v>218</v>
      </c>
      <c r="C163" s="3" t="s">
        <v>265</v>
      </c>
      <c r="E163" s="1" t="str">
        <f t="shared" si="8"/>
        <v>89,34</v>
      </c>
      <c r="F163" s="1" t="str">
        <f t="shared" si="9"/>
        <v>93,45</v>
      </c>
      <c r="G163" s="7">
        <v>231</v>
      </c>
      <c r="H163" s="7">
        <v>232</v>
      </c>
      <c r="I163" s="7">
        <f t="shared" si="10"/>
        <v>206.37540000000001</v>
      </c>
      <c r="J163" s="7">
        <f t="shared" si="11"/>
        <v>216.804</v>
      </c>
    </row>
    <row r="164" spans="1:10" x14ac:dyDescent="0.25">
      <c r="A164" s="2" t="s">
        <v>889</v>
      </c>
      <c r="B164" s="2" t="s">
        <v>122</v>
      </c>
      <c r="C164" s="2" t="s">
        <v>266</v>
      </c>
      <c r="E164" s="1" t="str">
        <f t="shared" si="8"/>
        <v>89,43</v>
      </c>
      <c r="F164" s="1" t="str">
        <f t="shared" si="9"/>
        <v>92,56</v>
      </c>
      <c r="G164" s="7">
        <v>231</v>
      </c>
      <c r="H164" s="7">
        <v>232</v>
      </c>
      <c r="I164" s="7">
        <f t="shared" si="10"/>
        <v>206.58330000000001</v>
      </c>
      <c r="J164" s="7">
        <f t="shared" si="11"/>
        <v>214.73920000000001</v>
      </c>
    </row>
    <row r="165" spans="1:10" x14ac:dyDescent="0.25">
      <c r="A165" s="3" t="s">
        <v>890</v>
      </c>
      <c r="B165" s="3" t="s">
        <v>267</v>
      </c>
      <c r="C165" s="3" t="s">
        <v>268</v>
      </c>
      <c r="E165" s="1" t="str">
        <f t="shared" si="8"/>
        <v>89,57</v>
      </c>
      <c r="F165" s="1" t="str">
        <f t="shared" si="9"/>
        <v>92,31</v>
      </c>
      <c r="G165" s="7">
        <v>231</v>
      </c>
      <c r="H165" s="7">
        <v>232</v>
      </c>
      <c r="I165" s="7">
        <f t="shared" si="10"/>
        <v>206.90669999999997</v>
      </c>
      <c r="J165" s="7">
        <f t="shared" si="11"/>
        <v>214.15920000000003</v>
      </c>
    </row>
    <row r="166" spans="1:10" x14ac:dyDescent="0.25">
      <c r="A166" s="2" t="s">
        <v>891</v>
      </c>
      <c r="B166" s="2" t="s">
        <v>269</v>
      </c>
      <c r="C166" s="2" t="s">
        <v>270</v>
      </c>
      <c r="E166" s="1" t="str">
        <f t="shared" si="8"/>
        <v>89,45</v>
      </c>
      <c r="F166" s="1" t="str">
        <f t="shared" si="9"/>
        <v>92,33</v>
      </c>
      <c r="G166" s="7">
        <v>231</v>
      </c>
      <c r="H166" s="7">
        <v>232</v>
      </c>
      <c r="I166" s="7">
        <f t="shared" si="10"/>
        <v>206.62950000000001</v>
      </c>
      <c r="J166" s="7">
        <f t="shared" si="11"/>
        <v>214.2056</v>
      </c>
    </row>
    <row r="167" spans="1:10" x14ac:dyDescent="0.25">
      <c r="A167" s="3" t="s">
        <v>892</v>
      </c>
      <c r="B167" s="3" t="s">
        <v>271</v>
      </c>
      <c r="C167" s="3" t="s">
        <v>272</v>
      </c>
      <c r="E167" s="1" t="str">
        <f t="shared" si="8"/>
        <v>90,78</v>
      </c>
      <c r="F167" s="1" t="str">
        <f t="shared" si="9"/>
        <v>93,42</v>
      </c>
      <c r="G167" s="7">
        <v>231</v>
      </c>
      <c r="H167" s="7">
        <v>232</v>
      </c>
      <c r="I167" s="7">
        <f t="shared" si="10"/>
        <v>209.70179999999999</v>
      </c>
      <c r="J167" s="7">
        <f t="shared" si="11"/>
        <v>216.73439999999999</v>
      </c>
    </row>
    <row r="168" spans="1:10" x14ac:dyDescent="0.25">
      <c r="A168" s="2" t="s">
        <v>893</v>
      </c>
      <c r="B168" s="2" t="s">
        <v>273</v>
      </c>
      <c r="C168" s="2" t="s">
        <v>274</v>
      </c>
      <c r="E168" s="1" t="str">
        <f t="shared" si="8"/>
        <v>89,62</v>
      </c>
      <c r="F168" s="1" t="str">
        <f t="shared" si="9"/>
        <v>94,09</v>
      </c>
      <c r="G168" s="7">
        <v>231</v>
      </c>
      <c r="H168" s="7">
        <v>232</v>
      </c>
      <c r="I168" s="7">
        <f t="shared" si="10"/>
        <v>207.0222</v>
      </c>
      <c r="J168" s="7">
        <f t="shared" si="11"/>
        <v>218.28880000000001</v>
      </c>
    </row>
    <row r="169" spans="1:10" x14ac:dyDescent="0.25">
      <c r="A169" s="3" t="s">
        <v>894</v>
      </c>
      <c r="B169" s="3" t="s">
        <v>275</v>
      </c>
      <c r="C169" s="3" t="s">
        <v>276</v>
      </c>
      <c r="E169" s="1" t="str">
        <f t="shared" si="8"/>
        <v>89,55</v>
      </c>
      <c r="F169" s="1" t="str">
        <f t="shared" si="9"/>
        <v>94,26</v>
      </c>
      <c r="G169" s="7">
        <v>231</v>
      </c>
      <c r="H169" s="7">
        <v>232</v>
      </c>
      <c r="I169" s="7">
        <f t="shared" si="10"/>
        <v>206.8605</v>
      </c>
      <c r="J169" s="7">
        <f t="shared" si="11"/>
        <v>218.6832</v>
      </c>
    </row>
    <row r="170" spans="1:10" x14ac:dyDescent="0.25">
      <c r="A170" s="2" t="s">
        <v>895</v>
      </c>
      <c r="B170" s="2" t="s">
        <v>277</v>
      </c>
      <c r="C170" s="2" t="s">
        <v>278</v>
      </c>
      <c r="E170" s="1" t="str">
        <f t="shared" si="8"/>
        <v>89,59</v>
      </c>
      <c r="F170" s="1" t="str">
        <f t="shared" si="9"/>
        <v>94,4</v>
      </c>
      <c r="G170" s="7">
        <v>231</v>
      </c>
      <c r="H170" s="7">
        <v>232</v>
      </c>
      <c r="I170" s="7">
        <f t="shared" si="10"/>
        <v>206.9529</v>
      </c>
      <c r="J170" s="7">
        <f t="shared" si="11"/>
        <v>219.00800000000004</v>
      </c>
    </row>
    <row r="171" spans="1:10" x14ac:dyDescent="0.25">
      <c r="A171" s="3" t="s">
        <v>896</v>
      </c>
      <c r="B171" s="3" t="s">
        <v>122</v>
      </c>
      <c r="C171" s="3" t="s">
        <v>279</v>
      </c>
      <c r="E171" s="1" t="str">
        <f t="shared" si="8"/>
        <v>89,43</v>
      </c>
      <c r="F171" s="1" t="str">
        <f t="shared" si="9"/>
        <v>93,19</v>
      </c>
      <c r="G171" s="7">
        <v>231</v>
      </c>
      <c r="H171" s="7">
        <v>232</v>
      </c>
      <c r="I171" s="7">
        <f t="shared" si="10"/>
        <v>206.58330000000001</v>
      </c>
      <c r="J171" s="7">
        <f t="shared" si="11"/>
        <v>216.20079999999999</v>
      </c>
    </row>
    <row r="172" spans="1:10" x14ac:dyDescent="0.25">
      <c r="A172" s="2" t="s">
        <v>897</v>
      </c>
      <c r="B172" s="2" t="s">
        <v>280</v>
      </c>
      <c r="C172" s="2" t="s">
        <v>281</v>
      </c>
      <c r="E172" s="1" t="str">
        <f t="shared" si="8"/>
        <v>88,66</v>
      </c>
      <c r="F172" s="1" t="str">
        <f t="shared" si="9"/>
        <v>92,86</v>
      </c>
      <c r="G172" s="7">
        <v>231</v>
      </c>
      <c r="H172" s="7">
        <v>232</v>
      </c>
      <c r="I172" s="7">
        <f t="shared" si="10"/>
        <v>204.80459999999999</v>
      </c>
      <c r="J172" s="7">
        <f t="shared" si="11"/>
        <v>215.43520000000001</v>
      </c>
    </row>
    <row r="173" spans="1:10" x14ac:dyDescent="0.25">
      <c r="A173" s="3" t="s">
        <v>898</v>
      </c>
      <c r="B173" s="3" t="s">
        <v>282</v>
      </c>
      <c r="C173" s="3" t="s">
        <v>283</v>
      </c>
      <c r="E173" s="1" t="str">
        <f t="shared" si="8"/>
        <v>88,58</v>
      </c>
      <c r="F173" s="1" t="str">
        <f t="shared" si="9"/>
        <v>92,7</v>
      </c>
      <c r="G173" s="7">
        <v>231</v>
      </c>
      <c r="H173" s="7">
        <v>232</v>
      </c>
      <c r="I173" s="7">
        <f t="shared" si="10"/>
        <v>204.6198</v>
      </c>
      <c r="J173" s="7">
        <f t="shared" si="11"/>
        <v>215.06400000000002</v>
      </c>
    </row>
    <row r="174" spans="1:10" x14ac:dyDescent="0.25">
      <c r="A174" s="2" t="s">
        <v>899</v>
      </c>
      <c r="B174" s="2" t="s">
        <v>135</v>
      </c>
      <c r="C174" s="2" t="s">
        <v>284</v>
      </c>
      <c r="E174" s="1" t="str">
        <f t="shared" si="8"/>
        <v>90,94</v>
      </c>
      <c r="F174" s="1" t="str">
        <f t="shared" si="9"/>
        <v>93,71</v>
      </c>
      <c r="G174" s="7">
        <v>231</v>
      </c>
      <c r="H174" s="7">
        <v>232</v>
      </c>
      <c r="I174" s="7">
        <f t="shared" si="10"/>
        <v>210.07139999999998</v>
      </c>
      <c r="J174" s="7">
        <f t="shared" si="11"/>
        <v>217.40719999999999</v>
      </c>
    </row>
    <row r="175" spans="1:10" x14ac:dyDescent="0.25">
      <c r="A175" s="3" t="s">
        <v>900</v>
      </c>
      <c r="B175" s="3" t="s">
        <v>285</v>
      </c>
      <c r="C175" s="3" t="s">
        <v>286</v>
      </c>
      <c r="E175" s="1" t="str">
        <f t="shared" si="8"/>
        <v>91,13</v>
      </c>
      <c r="F175" s="1" t="str">
        <f t="shared" si="9"/>
        <v>94,45</v>
      </c>
      <c r="G175" s="7">
        <v>231</v>
      </c>
      <c r="H175" s="7">
        <v>232</v>
      </c>
      <c r="I175" s="7">
        <f t="shared" si="10"/>
        <v>210.5103</v>
      </c>
      <c r="J175" s="7">
        <f t="shared" si="11"/>
        <v>219.12400000000002</v>
      </c>
    </row>
    <row r="176" spans="1:10" x14ac:dyDescent="0.25">
      <c r="A176" s="2" t="s">
        <v>901</v>
      </c>
      <c r="B176" s="2" t="s">
        <v>287</v>
      </c>
      <c r="C176" s="2" t="s">
        <v>288</v>
      </c>
      <c r="E176" s="1" t="str">
        <f t="shared" si="8"/>
        <v>91,6</v>
      </c>
      <c r="F176" s="1" t="str">
        <f t="shared" si="9"/>
        <v>94,83</v>
      </c>
      <c r="G176" s="7">
        <v>231</v>
      </c>
      <c r="H176" s="7">
        <v>232</v>
      </c>
      <c r="I176" s="7">
        <f t="shared" si="10"/>
        <v>211.59599999999998</v>
      </c>
      <c r="J176" s="7">
        <f t="shared" si="11"/>
        <v>220.00560000000002</v>
      </c>
    </row>
    <row r="177" spans="1:10" x14ac:dyDescent="0.25">
      <c r="A177" s="3" t="s">
        <v>902</v>
      </c>
      <c r="B177" s="3" t="s">
        <v>289</v>
      </c>
      <c r="C177" s="3" t="s">
        <v>290</v>
      </c>
      <c r="E177" s="1" t="str">
        <f t="shared" si="8"/>
        <v>91,58</v>
      </c>
      <c r="F177" s="1" t="str">
        <f t="shared" si="9"/>
        <v>92,03</v>
      </c>
      <c r="G177" s="7">
        <v>231</v>
      </c>
      <c r="H177" s="7">
        <v>232</v>
      </c>
      <c r="I177" s="7">
        <f t="shared" si="10"/>
        <v>211.5498</v>
      </c>
      <c r="J177" s="7">
        <f t="shared" si="11"/>
        <v>213.50959999999998</v>
      </c>
    </row>
    <row r="178" spans="1:10" x14ac:dyDescent="0.25">
      <c r="A178" s="2" t="s">
        <v>903</v>
      </c>
      <c r="B178" s="2" t="s">
        <v>291</v>
      </c>
      <c r="C178" s="2" t="s">
        <v>292</v>
      </c>
      <c r="E178" s="1" t="str">
        <f t="shared" si="8"/>
        <v>91,76</v>
      </c>
      <c r="F178" s="1" t="str">
        <f t="shared" si="9"/>
        <v>90,93</v>
      </c>
      <c r="G178" s="7">
        <v>231</v>
      </c>
      <c r="H178" s="7">
        <v>232</v>
      </c>
      <c r="I178" s="7">
        <f t="shared" si="10"/>
        <v>211.96560000000002</v>
      </c>
      <c r="J178" s="7">
        <f t="shared" si="11"/>
        <v>210.95760000000001</v>
      </c>
    </row>
    <row r="179" spans="1:10" x14ac:dyDescent="0.25">
      <c r="A179" s="3" t="s">
        <v>904</v>
      </c>
      <c r="B179" s="3" t="s">
        <v>293</v>
      </c>
      <c r="C179" s="3" t="s">
        <v>294</v>
      </c>
      <c r="E179" s="1" t="str">
        <f t="shared" si="8"/>
        <v>92,2</v>
      </c>
      <c r="F179" s="1" t="str">
        <f t="shared" si="9"/>
        <v>90,91</v>
      </c>
      <c r="G179" s="7">
        <v>231</v>
      </c>
      <c r="H179" s="7">
        <v>232</v>
      </c>
      <c r="I179" s="7">
        <f t="shared" si="10"/>
        <v>212.982</v>
      </c>
      <c r="J179" s="7">
        <f t="shared" si="11"/>
        <v>210.91119999999998</v>
      </c>
    </row>
    <row r="180" spans="1:10" x14ac:dyDescent="0.25">
      <c r="A180" s="2" t="s">
        <v>905</v>
      </c>
      <c r="B180" s="2" t="s">
        <v>295</v>
      </c>
      <c r="C180" s="2" t="s">
        <v>296</v>
      </c>
      <c r="E180" s="1" t="str">
        <f t="shared" si="8"/>
        <v>92,57</v>
      </c>
      <c r="F180" s="1" t="str">
        <f t="shared" si="9"/>
        <v>90,54</v>
      </c>
      <c r="G180" s="7">
        <v>231</v>
      </c>
      <c r="H180" s="7">
        <v>232</v>
      </c>
      <c r="I180" s="7">
        <f t="shared" si="10"/>
        <v>213.83669999999998</v>
      </c>
      <c r="J180" s="7">
        <f t="shared" si="11"/>
        <v>210.05280000000002</v>
      </c>
    </row>
    <row r="181" spans="1:10" x14ac:dyDescent="0.25">
      <c r="A181" s="3" t="s">
        <v>906</v>
      </c>
      <c r="B181" s="3" t="s">
        <v>295</v>
      </c>
      <c r="C181" s="3" t="s">
        <v>297</v>
      </c>
      <c r="E181" s="1" t="str">
        <f t="shared" si="8"/>
        <v>92,57</v>
      </c>
      <c r="F181" s="1" t="str">
        <f t="shared" si="9"/>
        <v>89,33</v>
      </c>
      <c r="G181" s="7">
        <v>231</v>
      </c>
      <c r="H181" s="7">
        <v>232</v>
      </c>
      <c r="I181" s="7">
        <f t="shared" si="10"/>
        <v>213.83669999999998</v>
      </c>
      <c r="J181" s="7">
        <f t="shared" si="11"/>
        <v>207.24560000000002</v>
      </c>
    </row>
    <row r="182" spans="1:10" x14ac:dyDescent="0.25">
      <c r="A182" s="2" t="s">
        <v>907</v>
      </c>
      <c r="B182" s="2" t="s">
        <v>295</v>
      </c>
      <c r="C182" s="2" t="s">
        <v>240</v>
      </c>
      <c r="E182" s="1" t="str">
        <f t="shared" si="8"/>
        <v>92,57</v>
      </c>
      <c r="F182" s="1" t="str">
        <f t="shared" si="9"/>
        <v>89,72</v>
      </c>
      <c r="G182" s="7">
        <v>231</v>
      </c>
      <c r="H182" s="7">
        <v>232</v>
      </c>
      <c r="I182" s="7">
        <f t="shared" si="10"/>
        <v>213.83669999999998</v>
      </c>
      <c r="J182" s="7">
        <f t="shared" si="11"/>
        <v>208.15040000000002</v>
      </c>
    </row>
    <row r="183" spans="1:10" x14ac:dyDescent="0.25">
      <c r="A183" s="3" t="s">
        <v>908</v>
      </c>
      <c r="B183" s="3" t="s">
        <v>295</v>
      </c>
      <c r="C183" s="3" t="s">
        <v>298</v>
      </c>
      <c r="E183" s="1" t="str">
        <f t="shared" si="8"/>
        <v>92,57</v>
      </c>
      <c r="F183" s="1" t="str">
        <f t="shared" si="9"/>
        <v>89,83</v>
      </c>
      <c r="G183" s="7">
        <v>231</v>
      </c>
      <c r="H183" s="7">
        <v>232</v>
      </c>
      <c r="I183" s="7">
        <f t="shared" si="10"/>
        <v>213.83669999999998</v>
      </c>
      <c r="J183" s="7">
        <f t="shared" si="11"/>
        <v>208.40560000000002</v>
      </c>
    </row>
    <row r="184" spans="1:10" x14ac:dyDescent="0.25">
      <c r="A184" s="2" t="s">
        <v>909</v>
      </c>
      <c r="B184" s="2" t="s">
        <v>295</v>
      </c>
      <c r="C184" s="2" t="s">
        <v>299</v>
      </c>
      <c r="E184" s="1" t="str">
        <f t="shared" si="8"/>
        <v>92,57</v>
      </c>
      <c r="F184" s="1" t="str">
        <f t="shared" si="9"/>
        <v>90,01</v>
      </c>
      <c r="G184" s="7">
        <v>231</v>
      </c>
      <c r="H184" s="7">
        <v>232</v>
      </c>
      <c r="I184" s="7">
        <f t="shared" si="10"/>
        <v>213.83669999999998</v>
      </c>
      <c r="J184" s="7">
        <f t="shared" si="11"/>
        <v>208.82319999999999</v>
      </c>
    </row>
    <row r="185" spans="1:10" x14ac:dyDescent="0.25">
      <c r="A185" s="3" t="s">
        <v>910</v>
      </c>
      <c r="B185" s="3" t="s">
        <v>300</v>
      </c>
      <c r="C185" s="3" t="s">
        <v>301</v>
      </c>
      <c r="E185" s="1" t="str">
        <f t="shared" si="8"/>
        <v>92,11</v>
      </c>
      <c r="F185" s="1" t="str">
        <f t="shared" si="9"/>
        <v>88,88</v>
      </c>
      <c r="G185" s="7">
        <v>231</v>
      </c>
      <c r="H185" s="7">
        <v>232</v>
      </c>
      <c r="I185" s="7">
        <f t="shared" si="10"/>
        <v>212.7741</v>
      </c>
      <c r="J185" s="7">
        <f t="shared" si="11"/>
        <v>206.20159999999998</v>
      </c>
    </row>
    <row r="186" spans="1:10" x14ac:dyDescent="0.25">
      <c r="A186" s="2" t="s">
        <v>911</v>
      </c>
      <c r="B186" s="2" t="s">
        <v>293</v>
      </c>
      <c r="C186" s="2" t="s">
        <v>302</v>
      </c>
      <c r="E186" s="1" t="str">
        <f t="shared" si="8"/>
        <v>92,2</v>
      </c>
      <c r="F186" s="1" t="str">
        <f t="shared" si="9"/>
        <v>88,14</v>
      </c>
      <c r="G186" s="7">
        <v>231</v>
      </c>
      <c r="H186" s="7">
        <v>232</v>
      </c>
      <c r="I186" s="7">
        <f t="shared" si="10"/>
        <v>212.982</v>
      </c>
      <c r="J186" s="7">
        <f t="shared" si="11"/>
        <v>204.48480000000001</v>
      </c>
    </row>
    <row r="187" spans="1:10" x14ac:dyDescent="0.25">
      <c r="A187" s="3" t="s">
        <v>912</v>
      </c>
      <c r="B187" s="3" t="s">
        <v>303</v>
      </c>
      <c r="C187" s="3" t="s">
        <v>217</v>
      </c>
      <c r="E187" s="1" t="str">
        <f t="shared" si="8"/>
        <v>92,75</v>
      </c>
      <c r="F187" s="1" t="str">
        <f t="shared" si="9"/>
        <v>88,25</v>
      </c>
      <c r="G187" s="7">
        <v>231</v>
      </c>
      <c r="H187" s="7">
        <v>232</v>
      </c>
      <c r="I187" s="7">
        <f t="shared" si="10"/>
        <v>214.2525</v>
      </c>
      <c r="J187" s="7">
        <f t="shared" si="11"/>
        <v>204.74</v>
      </c>
    </row>
    <row r="188" spans="1:10" x14ac:dyDescent="0.25">
      <c r="A188" s="2" t="s">
        <v>913</v>
      </c>
      <c r="B188" s="2" t="s">
        <v>304</v>
      </c>
      <c r="C188" s="2" t="s">
        <v>305</v>
      </c>
      <c r="E188" s="1" t="str">
        <f t="shared" si="8"/>
        <v>93,14</v>
      </c>
      <c r="F188" s="1" t="str">
        <f t="shared" si="9"/>
        <v>88,67</v>
      </c>
      <c r="G188" s="7">
        <v>231</v>
      </c>
      <c r="H188" s="7">
        <v>232</v>
      </c>
      <c r="I188" s="7">
        <f t="shared" si="10"/>
        <v>215.1534</v>
      </c>
      <c r="J188" s="7">
        <f t="shared" si="11"/>
        <v>205.71439999999998</v>
      </c>
    </row>
    <row r="189" spans="1:10" x14ac:dyDescent="0.25">
      <c r="A189" s="3" t="s">
        <v>914</v>
      </c>
      <c r="B189" s="3" t="s">
        <v>306</v>
      </c>
      <c r="C189" s="3" t="s">
        <v>232</v>
      </c>
      <c r="E189" s="1" t="str">
        <f t="shared" si="8"/>
        <v>91,9</v>
      </c>
      <c r="F189" s="1" t="str">
        <f t="shared" si="9"/>
        <v>89,37</v>
      </c>
      <c r="G189" s="7">
        <v>231</v>
      </c>
      <c r="H189" s="7">
        <v>232</v>
      </c>
      <c r="I189" s="7">
        <f t="shared" si="10"/>
        <v>212.28900000000002</v>
      </c>
      <c r="J189" s="7">
        <f t="shared" si="11"/>
        <v>207.33840000000001</v>
      </c>
    </row>
    <row r="190" spans="1:10" x14ac:dyDescent="0.25">
      <c r="A190" s="2" t="s">
        <v>915</v>
      </c>
      <c r="B190" s="2" t="s">
        <v>261</v>
      </c>
      <c r="C190" s="2" t="s">
        <v>297</v>
      </c>
      <c r="E190" s="1" t="str">
        <f t="shared" si="8"/>
        <v>92,05</v>
      </c>
      <c r="F190" s="1" t="str">
        <f t="shared" si="9"/>
        <v>89,33</v>
      </c>
      <c r="G190" s="7">
        <v>231</v>
      </c>
      <c r="H190" s="7">
        <v>232</v>
      </c>
      <c r="I190" s="7">
        <f t="shared" si="10"/>
        <v>212.63549999999998</v>
      </c>
      <c r="J190" s="7">
        <f t="shared" si="11"/>
        <v>207.24560000000002</v>
      </c>
    </row>
    <row r="191" spans="1:10" x14ac:dyDescent="0.25">
      <c r="A191" s="3" t="s">
        <v>916</v>
      </c>
      <c r="B191" s="3" t="s">
        <v>307</v>
      </c>
      <c r="C191" s="3" t="s">
        <v>308</v>
      </c>
      <c r="E191" s="1" t="str">
        <f t="shared" si="8"/>
        <v>91,88</v>
      </c>
      <c r="F191" s="1" t="str">
        <f t="shared" si="9"/>
        <v>88,97</v>
      </c>
      <c r="G191" s="7">
        <v>231</v>
      </c>
      <c r="H191" s="7">
        <v>232</v>
      </c>
      <c r="I191" s="7">
        <f t="shared" si="10"/>
        <v>212.24279999999999</v>
      </c>
      <c r="J191" s="7">
        <f t="shared" si="11"/>
        <v>206.41040000000001</v>
      </c>
    </row>
    <row r="192" spans="1:10" x14ac:dyDescent="0.25">
      <c r="A192" s="2" t="s">
        <v>917</v>
      </c>
      <c r="B192" s="2" t="s">
        <v>309</v>
      </c>
      <c r="C192" s="2" t="s">
        <v>221</v>
      </c>
      <c r="E192" s="1" t="str">
        <f t="shared" si="8"/>
        <v>91,96</v>
      </c>
      <c r="F192" s="1" t="str">
        <f t="shared" si="9"/>
        <v>89,07</v>
      </c>
      <c r="G192" s="7">
        <v>231</v>
      </c>
      <c r="H192" s="7">
        <v>232</v>
      </c>
      <c r="I192" s="7">
        <f t="shared" si="10"/>
        <v>212.42759999999998</v>
      </c>
      <c r="J192" s="7">
        <f t="shared" si="11"/>
        <v>206.64239999999998</v>
      </c>
    </row>
    <row r="193" spans="1:10" x14ac:dyDescent="0.25">
      <c r="A193" s="3" t="s">
        <v>918</v>
      </c>
      <c r="B193" s="3" t="s">
        <v>310</v>
      </c>
      <c r="C193" s="3" t="s">
        <v>175</v>
      </c>
      <c r="E193" s="1" t="str">
        <f t="shared" si="8"/>
        <v>92,04</v>
      </c>
      <c r="F193" s="1" t="str">
        <f t="shared" si="9"/>
        <v>89,02</v>
      </c>
      <c r="G193" s="7">
        <v>231</v>
      </c>
      <c r="H193" s="7">
        <v>232</v>
      </c>
      <c r="I193" s="7">
        <f t="shared" si="10"/>
        <v>212.61240000000001</v>
      </c>
      <c r="J193" s="7">
        <f t="shared" si="11"/>
        <v>206.5264</v>
      </c>
    </row>
    <row r="194" spans="1:10" x14ac:dyDescent="0.25">
      <c r="A194" s="2" t="s">
        <v>919</v>
      </c>
      <c r="B194" s="2" t="s">
        <v>311</v>
      </c>
      <c r="C194" s="2" t="s">
        <v>132</v>
      </c>
      <c r="E194" s="1" t="str">
        <f t="shared" si="8"/>
        <v>91,77</v>
      </c>
      <c r="F194" s="1" t="str">
        <f t="shared" si="9"/>
        <v>88,74</v>
      </c>
      <c r="G194" s="7">
        <v>231</v>
      </c>
      <c r="H194" s="7">
        <v>232</v>
      </c>
      <c r="I194" s="7">
        <f t="shared" si="10"/>
        <v>211.98869999999999</v>
      </c>
      <c r="J194" s="7">
        <f t="shared" si="11"/>
        <v>205.8768</v>
      </c>
    </row>
    <row r="195" spans="1:10" x14ac:dyDescent="0.25">
      <c r="A195" s="3" t="s">
        <v>920</v>
      </c>
      <c r="B195" s="3" t="s">
        <v>312</v>
      </c>
      <c r="C195" s="3" t="s">
        <v>254</v>
      </c>
      <c r="E195" s="1" t="str">
        <f t="shared" ref="E195:E258" si="12">SUBSTITUTE(B195,CHAR(160),"")</f>
        <v>92,72</v>
      </c>
      <c r="F195" s="1" t="str">
        <f t="shared" ref="F195:F258" si="13">SUBSTITUTE(C195,CHAR(160),"")</f>
        <v>89,69</v>
      </c>
      <c r="G195" s="7">
        <v>231</v>
      </c>
      <c r="H195" s="7">
        <v>232</v>
      </c>
      <c r="I195" s="7">
        <f t="shared" ref="I195:I258" si="14">(G195*E195)/100</f>
        <v>214.1832</v>
      </c>
      <c r="J195" s="7">
        <f t="shared" ref="J195:J258" si="15">(H195*F195)/100</f>
        <v>208.08079999999998</v>
      </c>
    </row>
    <row r="196" spans="1:10" x14ac:dyDescent="0.25">
      <c r="A196" s="2" t="s">
        <v>921</v>
      </c>
      <c r="B196" s="2" t="s">
        <v>313</v>
      </c>
      <c r="C196" s="2" t="s">
        <v>314</v>
      </c>
      <c r="E196" s="1" t="str">
        <f t="shared" si="12"/>
        <v>92,48</v>
      </c>
      <c r="F196" s="1" t="str">
        <f t="shared" si="13"/>
        <v>90,24</v>
      </c>
      <c r="G196" s="7">
        <v>231</v>
      </c>
      <c r="H196" s="7">
        <v>232</v>
      </c>
      <c r="I196" s="7">
        <f t="shared" si="14"/>
        <v>213.62880000000001</v>
      </c>
      <c r="J196" s="7">
        <f t="shared" si="15"/>
        <v>209.35679999999999</v>
      </c>
    </row>
    <row r="197" spans="1:10" x14ac:dyDescent="0.25">
      <c r="A197" s="3" t="s">
        <v>922</v>
      </c>
      <c r="B197" s="3" t="s">
        <v>315</v>
      </c>
      <c r="C197" s="3" t="s">
        <v>316</v>
      </c>
      <c r="E197" s="1" t="str">
        <f t="shared" si="12"/>
        <v>92,32</v>
      </c>
      <c r="F197" s="1" t="str">
        <f t="shared" si="13"/>
        <v>90,59</v>
      </c>
      <c r="G197" s="7">
        <v>231</v>
      </c>
      <c r="H197" s="7">
        <v>232</v>
      </c>
      <c r="I197" s="7">
        <f t="shared" si="14"/>
        <v>213.25919999999999</v>
      </c>
      <c r="J197" s="7">
        <f t="shared" si="15"/>
        <v>210.1688</v>
      </c>
    </row>
    <row r="198" spans="1:10" x14ac:dyDescent="0.25">
      <c r="A198" s="2" t="s">
        <v>923</v>
      </c>
      <c r="B198" s="2" t="s">
        <v>317</v>
      </c>
      <c r="C198" s="2" t="s">
        <v>245</v>
      </c>
      <c r="E198" s="1" t="str">
        <f t="shared" si="12"/>
        <v>92,68</v>
      </c>
      <c r="F198" s="1" t="str">
        <f t="shared" si="13"/>
        <v>90,65</v>
      </c>
      <c r="G198" s="7">
        <v>231</v>
      </c>
      <c r="H198" s="7">
        <v>232</v>
      </c>
      <c r="I198" s="7">
        <f t="shared" si="14"/>
        <v>214.09080000000003</v>
      </c>
      <c r="J198" s="7">
        <f t="shared" si="15"/>
        <v>210.30800000000002</v>
      </c>
    </row>
    <row r="199" spans="1:10" x14ac:dyDescent="0.25">
      <c r="A199" s="3" t="s">
        <v>924</v>
      </c>
      <c r="B199" s="3" t="s">
        <v>318</v>
      </c>
      <c r="C199" s="3" t="s">
        <v>273</v>
      </c>
      <c r="E199" s="1" t="str">
        <f t="shared" si="12"/>
        <v>93,06</v>
      </c>
      <c r="F199" s="1" t="str">
        <f t="shared" si="13"/>
        <v>89,62</v>
      </c>
      <c r="G199" s="7">
        <v>231</v>
      </c>
      <c r="H199" s="7">
        <v>232</v>
      </c>
      <c r="I199" s="7">
        <f t="shared" si="14"/>
        <v>214.96860000000001</v>
      </c>
      <c r="J199" s="7">
        <f t="shared" si="15"/>
        <v>207.91839999999999</v>
      </c>
    </row>
    <row r="200" spans="1:10" x14ac:dyDescent="0.25">
      <c r="A200" s="2" t="s">
        <v>925</v>
      </c>
      <c r="B200" s="2" t="s">
        <v>319</v>
      </c>
      <c r="C200" s="2" t="s">
        <v>320</v>
      </c>
      <c r="E200" s="1" t="str">
        <f t="shared" si="12"/>
        <v>92,95</v>
      </c>
      <c r="F200" s="1" t="str">
        <f t="shared" si="13"/>
        <v>89,3</v>
      </c>
      <c r="G200" s="7">
        <v>231</v>
      </c>
      <c r="H200" s="7">
        <v>232</v>
      </c>
      <c r="I200" s="7">
        <f t="shared" si="14"/>
        <v>214.71450000000002</v>
      </c>
      <c r="J200" s="7">
        <f t="shared" si="15"/>
        <v>207.17599999999999</v>
      </c>
    </row>
    <row r="201" spans="1:10" x14ac:dyDescent="0.25">
      <c r="A201" s="3" t="s">
        <v>926</v>
      </c>
      <c r="B201" s="3" t="s">
        <v>321</v>
      </c>
      <c r="C201" s="3" t="s">
        <v>322</v>
      </c>
      <c r="E201" s="1" t="str">
        <f t="shared" si="12"/>
        <v>93,11</v>
      </c>
      <c r="F201" s="1" t="str">
        <f t="shared" si="13"/>
        <v>89,16</v>
      </c>
      <c r="G201" s="7">
        <v>231</v>
      </c>
      <c r="H201" s="7">
        <v>232</v>
      </c>
      <c r="I201" s="7">
        <f t="shared" si="14"/>
        <v>215.08410000000001</v>
      </c>
      <c r="J201" s="7">
        <f t="shared" si="15"/>
        <v>206.85119999999998</v>
      </c>
    </row>
    <row r="202" spans="1:10" x14ac:dyDescent="0.25">
      <c r="A202" s="2" t="s">
        <v>927</v>
      </c>
      <c r="B202" s="2" t="s">
        <v>323</v>
      </c>
      <c r="C202" s="2" t="s">
        <v>324</v>
      </c>
      <c r="E202" s="1" t="str">
        <f t="shared" si="12"/>
        <v>91,95</v>
      </c>
      <c r="F202" s="1" t="str">
        <f t="shared" si="13"/>
        <v>89,14</v>
      </c>
      <c r="G202" s="7">
        <v>231</v>
      </c>
      <c r="H202" s="7">
        <v>232</v>
      </c>
      <c r="I202" s="7">
        <f t="shared" si="14"/>
        <v>212.40450000000001</v>
      </c>
      <c r="J202" s="7">
        <f t="shared" si="15"/>
        <v>206.8048</v>
      </c>
    </row>
    <row r="203" spans="1:10" x14ac:dyDescent="0.25">
      <c r="A203" s="3" t="s">
        <v>928</v>
      </c>
      <c r="B203" s="3" t="s">
        <v>325</v>
      </c>
      <c r="C203" s="3" t="s">
        <v>297</v>
      </c>
      <c r="E203" s="1" t="str">
        <f t="shared" si="12"/>
        <v>90,03</v>
      </c>
      <c r="F203" s="1" t="str">
        <f t="shared" si="13"/>
        <v>89,33</v>
      </c>
      <c r="G203" s="7">
        <v>231</v>
      </c>
      <c r="H203" s="7">
        <v>232</v>
      </c>
      <c r="I203" s="7">
        <f t="shared" si="14"/>
        <v>207.9693</v>
      </c>
      <c r="J203" s="7">
        <f t="shared" si="15"/>
        <v>207.24560000000002</v>
      </c>
    </row>
    <row r="204" spans="1:10" x14ac:dyDescent="0.25">
      <c r="A204" s="2" t="s">
        <v>929</v>
      </c>
      <c r="B204" s="2" t="s">
        <v>326</v>
      </c>
      <c r="C204" s="2" t="s">
        <v>224</v>
      </c>
      <c r="E204" s="1" t="str">
        <f t="shared" si="12"/>
        <v>89,74</v>
      </c>
      <c r="F204" s="1" t="str">
        <f t="shared" si="13"/>
        <v>89,24</v>
      </c>
      <c r="G204" s="7">
        <v>231</v>
      </c>
      <c r="H204" s="7">
        <v>232</v>
      </c>
      <c r="I204" s="7">
        <f t="shared" si="14"/>
        <v>207.29939999999999</v>
      </c>
      <c r="J204" s="7">
        <f t="shared" si="15"/>
        <v>207.0368</v>
      </c>
    </row>
    <row r="205" spans="1:10" x14ac:dyDescent="0.25">
      <c r="A205" s="3" t="s">
        <v>930</v>
      </c>
      <c r="B205" s="3" t="s">
        <v>141</v>
      </c>
      <c r="C205" s="3" t="s">
        <v>6</v>
      </c>
      <c r="E205" s="1" t="str">
        <f t="shared" si="12"/>
        <v>89,21</v>
      </c>
      <c r="F205" s="1" t="str">
        <f t="shared" si="13"/>
        <v>89</v>
      </c>
      <c r="G205" s="7">
        <v>231</v>
      </c>
      <c r="H205" s="7">
        <v>232</v>
      </c>
      <c r="I205" s="7">
        <f t="shared" si="14"/>
        <v>206.07509999999999</v>
      </c>
      <c r="J205" s="7">
        <f t="shared" si="15"/>
        <v>206.48</v>
      </c>
    </row>
    <row r="206" spans="1:10" x14ac:dyDescent="0.25">
      <c r="A206" s="2" t="s">
        <v>931</v>
      </c>
      <c r="B206" s="2" t="s">
        <v>6</v>
      </c>
      <c r="C206" s="2" t="s">
        <v>327</v>
      </c>
      <c r="E206" s="1" t="str">
        <f t="shared" si="12"/>
        <v>89</v>
      </c>
      <c r="F206" s="1" t="str">
        <f t="shared" si="13"/>
        <v>88,18</v>
      </c>
      <c r="G206" s="7">
        <v>231</v>
      </c>
      <c r="H206" s="7">
        <v>232</v>
      </c>
      <c r="I206" s="7">
        <f t="shared" si="14"/>
        <v>205.59</v>
      </c>
      <c r="J206" s="7">
        <f t="shared" si="15"/>
        <v>204.57760000000002</v>
      </c>
    </row>
    <row r="207" spans="1:10" x14ac:dyDescent="0.25">
      <c r="A207" s="3" t="s">
        <v>932</v>
      </c>
      <c r="B207" s="3" t="s">
        <v>328</v>
      </c>
      <c r="C207" s="3" t="s">
        <v>329</v>
      </c>
      <c r="E207" s="1" t="str">
        <f t="shared" si="12"/>
        <v>88,51</v>
      </c>
      <c r="F207" s="1" t="str">
        <f t="shared" si="13"/>
        <v>87,25</v>
      </c>
      <c r="G207" s="7">
        <v>231</v>
      </c>
      <c r="H207" s="7">
        <v>232</v>
      </c>
      <c r="I207" s="7">
        <f t="shared" si="14"/>
        <v>204.4581</v>
      </c>
      <c r="J207" s="7">
        <f t="shared" si="15"/>
        <v>202.42</v>
      </c>
    </row>
    <row r="208" spans="1:10" x14ac:dyDescent="0.25">
      <c r="A208" s="2" t="s">
        <v>933</v>
      </c>
      <c r="B208" s="2" t="s">
        <v>172</v>
      </c>
      <c r="C208" s="2" t="s">
        <v>330</v>
      </c>
      <c r="E208" s="1" t="str">
        <f t="shared" si="12"/>
        <v>88,39</v>
      </c>
      <c r="F208" s="1" t="str">
        <f t="shared" si="13"/>
        <v>86,7</v>
      </c>
      <c r="G208" s="7">
        <v>231</v>
      </c>
      <c r="H208" s="7">
        <v>232</v>
      </c>
      <c r="I208" s="7">
        <f t="shared" si="14"/>
        <v>204.18090000000001</v>
      </c>
      <c r="J208" s="7">
        <f t="shared" si="15"/>
        <v>201.14400000000001</v>
      </c>
    </row>
    <row r="209" spans="1:10" x14ac:dyDescent="0.25">
      <c r="A209" s="3" t="s">
        <v>934</v>
      </c>
      <c r="B209" s="3" t="s">
        <v>331</v>
      </c>
      <c r="C209" s="3" t="s">
        <v>332</v>
      </c>
      <c r="E209" s="1" t="str">
        <f t="shared" si="12"/>
        <v>88,04</v>
      </c>
      <c r="F209" s="1" t="str">
        <f t="shared" si="13"/>
        <v>86,4</v>
      </c>
      <c r="G209" s="7">
        <v>231</v>
      </c>
      <c r="H209" s="7">
        <v>232</v>
      </c>
      <c r="I209" s="7">
        <f t="shared" si="14"/>
        <v>203.37240000000003</v>
      </c>
      <c r="J209" s="7">
        <f t="shared" si="15"/>
        <v>200.44800000000004</v>
      </c>
    </row>
    <row r="210" spans="1:10" x14ac:dyDescent="0.25">
      <c r="A210" s="2" t="s">
        <v>935</v>
      </c>
      <c r="B210" s="2" t="s">
        <v>333</v>
      </c>
      <c r="C210" s="2" t="s">
        <v>334</v>
      </c>
      <c r="E210" s="1" t="str">
        <f t="shared" si="12"/>
        <v>83,9</v>
      </c>
      <c r="F210" s="1" t="str">
        <f t="shared" si="13"/>
        <v>86,53</v>
      </c>
      <c r="G210" s="7">
        <v>231</v>
      </c>
      <c r="H210" s="7">
        <v>232</v>
      </c>
      <c r="I210" s="7">
        <f t="shared" si="14"/>
        <v>193.80900000000003</v>
      </c>
      <c r="J210" s="7">
        <f t="shared" si="15"/>
        <v>200.74959999999999</v>
      </c>
    </row>
    <row r="211" spans="1:10" x14ac:dyDescent="0.25">
      <c r="A211" s="3" t="s">
        <v>936</v>
      </c>
      <c r="B211" s="3" t="s">
        <v>114</v>
      </c>
      <c r="C211" s="3" t="s">
        <v>86</v>
      </c>
      <c r="E211" s="1" t="str">
        <f t="shared" si="12"/>
        <v>82,61</v>
      </c>
      <c r="F211" s="1" t="str">
        <f t="shared" si="13"/>
        <v>86,55</v>
      </c>
      <c r="G211" s="7">
        <v>231</v>
      </c>
      <c r="H211" s="7">
        <v>232</v>
      </c>
      <c r="I211" s="7">
        <f t="shared" si="14"/>
        <v>190.82910000000001</v>
      </c>
      <c r="J211" s="7">
        <f t="shared" si="15"/>
        <v>200.79599999999999</v>
      </c>
    </row>
    <row r="212" spans="1:10" x14ac:dyDescent="0.25">
      <c r="A212" s="2" t="s">
        <v>937</v>
      </c>
      <c r="B212" s="2" t="s">
        <v>78</v>
      </c>
      <c r="C212" s="2" t="s">
        <v>335</v>
      </c>
      <c r="E212" s="1" t="str">
        <f t="shared" si="12"/>
        <v>81,49</v>
      </c>
      <c r="F212" s="1" t="str">
        <f t="shared" si="13"/>
        <v>86,23</v>
      </c>
      <c r="G212" s="7">
        <v>231</v>
      </c>
      <c r="H212" s="7">
        <v>232</v>
      </c>
      <c r="I212" s="7">
        <f t="shared" si="14"/>
        <v>188.24189999999999</v>
      </c>
      <c r="J212" s="7">
        <f t="shared" si="15"/>
        <v>200.05360000000002</v>
      </c>
    </row>
    <row r="213" spans="1:10" x14ac:dyDescent="0.25">
      <c r="A213" s="3" t="s">
        <v>938</v>
      </c>
      <c r="B213" s="3" t="s">
        <v>336</v>
      </c>
      <c r="C213" s="3" t="s">
        <v>83</v>
      </c>
      <c r="E213" s="1" t="str">
        <f t="shared" si="12"/>
        <v>80,95</v>
      </c>
      <c r="F213" s="1" t="str">
        <f t="shared" si="13"/>
        <v>85,08</v>
      </c>
      <c r="G213" s="7">
        <v>231</v>
      </c>
      <c r="H213" s="7">
        <v>232</v>
      </c>
      <c r="I213" s="7">
        <f t="shared" si="14"/>
        <v>186.99450000000002</v>
      </c>
      <c r="J213" s="7">
        <f t="shared" si="15"/>
        <v>197.38560000000001</v>
      </c>
    </row>
    <row r="214" spans="1:10" x14ac:dyDescent="0.25">
      <c r="A214" s="2" t="s">
        <v>939</v>
      </c>
      <c r="B214" s="2" t="s">
        <v>39</v>
      </c>
      <c r="C214" s="2" t="s">
        <v>195</v>
      </c>
      <c r="E214" s="1" t="str">
        <f t="shared" si="12"/>
        <v>80,45</v>
      </c>
      <c r="F214" s="1" t="str">
        <f t="shared" si="13"/>
        <v>84,04</v>
      </c>
      <c r="G214" s="7">
        <v>231</v>
      </c>
      <c r="H214" s="7">
        <v>232</v>
      </c>
      <c r="I214" s="7">
        <f t="shared" si="14"/>
        <v>185.83950000000002</v>
      </c>
      <c r="J214" s="7">
        <f t="shared" si="15"/>
        <v>194.97280000000003</v>
      </c>
    </row>
    <row r="215" spans="1:10" x14ac:dyDescent="0.25">
      <c r="A215" s="3" t="s">
        <v>940</v>
      </c>
      <c r="B215" s="3" t="s">
        <v>337</v>
      </c>
      <c r="C215" s="3" t="s">
        <v>338</v>
      </c>
      <c r="E215" s="1" t="str">
        <f t="shared" si="12"/>
        <v>80,42</v>
      </c>
      <c r="F215" s="1" t="str">
        <f t="shared" si="13"/>
        <v>83,73</v>
      </c>
      <c r="G215" s="7">
        <v>231</v>
      </c>
      <c r="H215" s="7">
        <v>232</v>
      </c>
      <c r="I215" s="7">
        <f t="shared" si="14"/>
        <v>185.77020000000002</v>
      </c>
      <c r="J215" s="7">
        <f t="shared" si="15"/>
        <v>194.25360000000001</v>
      </c>
    </row>
    <row r="216" spans="1:10" x14ac:dyDescent="0.25">
      <c r="A216" s="2" t="s">
        <v>941</v>
      </c>
      <c r="B216" s="2" t="s">
        <v>339</v>
      </c>
      <c r="C216" s="2" t="s">
        <v>340</v>
      </c>
      <c r="E216" s="1" t="str">
        <f t="shared" si="12"/>
        <v>79,71</v>
      </c>
      <c r="F216" s="1" t="str">
        <f t="shared" si="13"/>
        <v>83,46</v>
      </c>
      <c r="G216" s="7">
        <v>231</v>
      </c>
      <c r="H216" s="7">
        <v>232</v>
      </c>
      <c r="I216" s="7">
        <f t="shared" si="14"/>
        <v>184.13009999999997</v>
      </c>
      <c r="J216" s="7">
        <f t="shared" si="15"/>
        <v>193.62719999999999</v>
      </c>
    </row>
    <row r="217" spans="1:10" x14ac:dyDescent="0.25">
      <c r="A217" s="3" t="s">
        <v>942</v>
      </c>
      <c r="B217" s="3" t="s">
        <v>341</v>
      </c>
      <c r="C217" s="3" t="s">
        <v>342</v>
      </c>
      <c r="E217" s="1" t="str">
        <f t="shared" si="12"/>
        <v>79,49</v>
      </c>
      <c r="F217" s="1" t="str">
        <f t="shared" si="13"/>
        <v>83,47</v>
      </c>
      <c r="G217" s="7">
        <v>231</v>
      </c>
      <c r="H217" s="7">
        <v>232</v>
      </c>
      <c r="I217" s="7">
        <f t="shared" si="14"/>
        <v>183.62189999999998</v>
      </c>
      <c r="J217" s="7">
        <f t="shared" si="15"/>
        <v>193.65040000000002</v>
      </c>
    </row>
    <row r="218" spans="1:10" x14ac:dyDescent="0.25">
      <c r="A218" s="2" t="s">
        <v>943</v>
      </c>
      <c r="B218" s="2" t="s">
        <v>343</v>
      </c>
      <c r="C218" s="2" t="s">
        <v>344</v>
      </c>
      <c r="E218" s="1" t="str">
        <f t="shared" si="12"/>
        <v>79,44</v>
      </c>
      <c r="F218" s="1" t="str">
        <f t="shared" si="13"/>
        <v>83,5</v>
      </c>
      <c r="G218" s="7">
        <v>231</v>
      </c>
      <c r="H218" s="7">
        <v>232</v>
      </c>
      <c r="I218" s="7">
        <f t="shared" si="14"/>
        <v>183.50639999999999</v>
      </c>
      <c r="J218" s="7">
        <f t="shared" si="15"/>
        <v>193.72</v>
      </c>
    </row>
    <row r="219" spans="1:10" x14ac:dyDescent="0.25">
      <c r="A219" s="3" t="s">
        <v>944</v>
      </c>
      <c r="B219" s="3" t="s">
        <v>345</v>
      </c>
      <c r="C219" s="3" t="s">
        <v>85</v>
      </c>
      <c r="E219" s="1" t="str">
        <f t="shared" si="12"/>
        <v>79,63</v>
      </c>
      <c r="F219" s="1" t="str">
        <f t="shared" si="13"/>
        <v>83,37</v>
      </c>
      <c r="G219" s="7">
        <v>231</v>
      </c>
      <c r="H219" s="7">
        <v>232</v>
      </c>
      <c r="I219" s="7">
        <f t="shared" si="14"/>
        <v>183.94529999999997</v>
      </c>
      <c r="J219" s="7">
        <f t="shared" si="15"/>
        <v>193.41839999999999</v>
      </c>
    </row>
    <row r="220" spans="1:10" x14ac:dyDescent="0.25">
      <c r="A220" s="2" t="s">
        <v>945</v>
      </c>
      <c r="B220" s="2" t="s">
        <v>346</v>
      </c>
      <c r="C220" s="2" t="s">
        <v>69</v>
      </c>
      <c r="E220" s="1" t="str">
        <f t="shared" si="12"/>
        <v>79,61</v>
      </c>
      <c r="F220" s="1" t="str">
        <f t="shared" si="13"/>
        <v>82,49</v>
      </c>
      <c r="G220" s="7">
        <v>231</v>
      </c>
      <c r="H220" s="7">
        <v>232</v>
      </c>
      <c r="I220" s="7">
        <f t="shared" si="14"/>
        <v>183.8991</v>
      </c>
      <c r="J220" s="7">
        <f t="shared" si="15"/>
        <v>191.3768</v>
      </c>
    </row>
    <row r="221" spans="1:10" x14ac:dyDescent="0.25">
      <c r="A221" s="3" t="s">
        <v>946</v>
      </c>
      <c r="B221" s="3" t="s">
        <v>347</v>
      </c>
      <c r="C221" s="3" t="s">
        <v>348</v>
      </c>
      <c r="E221" s="1" t="str">
        <f t="shared" si="12"/>
        <v>79,87</v>
      </c>
      <c r="F221" s="1" t="str">
        <f t="shared" si="13"/>
        <v>82,13</v>
      </c>
      <c r="G221" s="7">
        <v>231</v>
      </c>
      <c r="H221" s="7">
        <v>232</v>
      </c>
      <c r="I221" s="7">
        <f t="shared" si="14"/>
        <v>184.49970000000002</v>
      </c>
      <c r="J221" s="7">
        <f t="shared" si="15"/>
        <v>190.54159999999999</v>
      </c>
    </row>
    <row r="222" spans="1:10" x14ac:dyDescent="0.25">
      <c r="A222" s="2" t="s">
        <v>947</v>
      </c>
      <c r="B222" s="2" t="s">
        <v>349</v>
      </c>
      <c r="C222" s="2" t="s">
        <v>350</v>
      </c>
      <c r="E222" s="1" t="str">
        <f t="shared" si="12"/>
        <v>79,81</v>
      </c>
      <c r="F222" s="1" t="str">
        <f t="shared" si="13"/>
        <v>81,74</v>
      </c>
      <c r="G222" s="7">
        <v>231</v>
      </c>
      <c r="H222" s="7">
        <v>232</v>
      </c>
      <c r="I222" s="7">
        <f t="shared" si="14"/>
        <v>184.36109999999999</v>
      </c>
      <c r="J222" s="7">
        <f t="shared" si="15"/>
        <v>189.63679999999999</v>
      </c>
    </row>
    <row r="223" spans="1:10" x14ac:dyDescent="0.25">
      <c r="A223" s="3" t="s">
        <v>948</v>
      </c>
      <c r="B223" s="3" t="s">
        <v>351</v>
      </c>
      <c r="C223" s="3" t="s">
        <v>352</v>
      </c>
      <c r="E223" s="1" t="str">
        <f t="shared" si="12"/>
        <v>80,01</v>
      </c>
      <c r="F223" s="1" t="str">
        <f t="shared" si="13"/>
        <v>81,69</v>
      </c>
      <c r="G223" s="7">
        <v>231</v>
      </c>
      <c r="H223" s="7">
        <v>232</v>
      </c>
      <c r="I223" s="7">
        <f t="shared" si="14"/>
        <v>184.82310000000001</v>
      </c>
      <c r="J223" s="7">
        <f t="shared" si="15"/>
        <v>189.52079999999998</v>
      </c>
    </row>
    <row r="224" spans="1:10" x14ac:dyDescent="0.25">
      <c r="A224" s="2" t="s">
        <v>949</v>
      </c>
      <c r="B224" s="2" t="s">
        <v>353</v>
      </c>
      <c r="C224" s="2" t="s">
        <v>30</v>
      </c>
      <c r="E224" s="1" t="str">
        <f t="shared" si="12"/>
        <v>80,09</v>
      </c>
      <c r="F224" s="1" t="str">
        <f t="shared" si="13"/>
        <v>81,72</v>
      </c>
      <c r="G224" s="7">
        <v>231</v>
      </c>
      <c r="H224" s="7">
        <v>232</v>
      </c>
      <c r="I224" s="7">
        <f t="shared" si="14"/>
        <v>185.00790000000001</v>
      </c>
      <c r="J224" s="7">
        <f t="shared" si="15"/>
        <v>189.59040000000002</v>
      </c>
    </row>
    <row r="225" spans="1:10" x14ac:dyDescent="0.25">
      <c r="A225" s="3" t="s">
        <v>950</v>
      </c>
      <c r="B225" s="3" t="s">
        <v>354</v>
      </c>
      <c r="C225" s="3" t="s">
        <v>355</v>
      </c>
      <c r="E225" s="1" t="str">
        <f t="shared" si="12"/>
        <v>80,47</v>
      </c>
      <c r="F225" s="1" t="str">
        <f t="shared" si="13"/>
        <v>81,66</v>
      </c>
      <c r="G225" s="7">
        <v>231</v>
      </c>
      <c r="H225" s="7">
        <v>232</v>
      </c>
      <c r="I225" s="7">
        <f t="shared" si="14"/>
        <v>185.88569999999999</v>
      </c>
      <c r="J225" s="7">
        <f t="shared" si="15"/>
        <v>189.4512</v>
      </c>
    </row>
    <row r="226" spans="1:10" x14ac:dyDescent="0.25">
      <c r="A226" s="2" t="s">
        <v>951</v>
      </c>
      <c r="B226" s="2" t="s">
        <v>356</v>
      </c>
      <c r="C226" s="2" t="s">
        <v>352</v>
      </c>
      <c r="E226" s="1" t="str">
        <f t="shared" si="12"/>
        <v>82,24</v>
      </c>
      <c r="F226" s="1" t="str">
        <f t="shared" si="13"/>
        <v>81,69</v>
      </c>
      <c r="G226" s="7">
        <v>231</v>
      </c>
      <c r="H226" s="7">
        <v>232</v>
      </c>
      <c r="I226" s="7">
        <f t="shared" si="14"/>
        <v>189.97439999999997</v>
      </c>
      <c r="J226" s="7">
        <f t="shared" si="15"/>
        <v>189.52079999999998</v>
      </c>
    </row>
    <row r="227" spans="1:10" x14ac:dyDescent="0.25">
      <c r="A227" s="3" t="s">
        <v>952</v>
      </c>
      <c r="B227" s="3" t="s">
        <v>357</v>
      </c>
      <c r="C227" s="3" t="s">
        <v>358</v>
      </c>
      <c r="E227" s="1" t="str">
        <f t="shared" si="12"/>
        <v>84,93</v>
      </c>
      <c r="F227" s="1" t="str">
        <f t="shared" si="13"/>
        <v>77,25</v>
      </c>
      <c r="G227" s="7">
        <v>231</v>
      </c>
      <c r="H227" s="7">
        <v>232</v>
      </c>
      <c r="I227" s="7">
        <f t="shared" si="14"/>
        <v>196.18830000000003</v>
      </c>
      <c r="J227" s="7">
        <f t="shared" si="15"/>
        <v>179.22</v>
      </c>
    </row>
    <row r="228" spans="1:10" x14ac:dyDescent="0.25">
      <c r="A228" s="2" t="s">
        <v>953</v>
      </c>
      <c r="B228" s="2" t="s">
        <v>359</v>
      </c>
      <c r="C228" s="2" t="s">
        <v>360</v>
      </c>
      <c r="E228" s="1" t="str">
        <f t="shared" si="12"/>
        <v>86,54</v>
      </c>
      <c r="F228" s="1" t="str">
        <f t="shared" si="13"/>
        <v>76,44</v>
      </c>
      <c r="G228" s="7">
        <v>231</v>
      </c>
      <c r="H228" s="7">
        <v>232</v>
      </c>
      <c r="I228" s="7">
        <f t="shared" si="14"/>
        <v>199.90740000000002</v>
      </c>
      <c r="J228" s="7">
        <f t="shared" si="15"/>
        <v>177.34079999999997</v>
      </c>
    </row>
    <row r="229" spans="1:10" x14ac:dyDescent="0.25">
      <c r="A229" s="3" t="s">
        <v>954</v>
      </c>
      <c r="B229" s="3" t="s">
        <v>361</v>
      </c>
      <c r="C229" s="3" t="s">
        <v>362</v>
      </c>
      <c r="E229" s="1" t="str">
        <f t="shared" si="12"/>
        <v>87,67</v>
      </c>
      <c r="F229" s="1" t="str">
        <f t="shared" si="13"/>
        <v>74,96</v>
      </c>
      <c r="G229" s="7">
        <v>231</v>
      </c>
      <c r="H229" s="7">
        <v>232</v>
      </c>
      <c r="I229" s="7">
        <f t="shared" si="14"/>
        <v>202.51769999999999</v>
      </c>
      <c r="J229" s="7">
        <f t="shared" si="15"/>
        <v>173.90719999999999</v>
      </c>
    </row>
    <row r="230" spans="1:10" x14ac:dyDescent="0.25">
      <c r="A230" s="2" t="s">
        <v>955</v>
      </c>
      <c r="B230" s="2" t="s">
        <v>363</v>
      </c>
      <c r="C230" s="2" t="s">
        <v>364</v>
      </c>
      <c r="E230" s="1" t="str">
        <f t="shared" si="12"/>
        <v>87,62</v>
      </c>
      <c r="F230" s="1" t="str">
        <f t="shared" si="13"/>
        <v>75,01</v>
      </c>
      <c r="G230" s="7">
        <v>231</v>
      </c>
      <c r="H230" s="7">
        <v>232</v>
      </c>
      <c r="I230" s="7">
        <f t="shared" si="14"/>
        <v>202.40220000000002</v>
      </c>
      <c r="J230" s="7">
        <f t="shared" si="15"/>
        <v>174.0232</v>
      </c>
    </row>
    <row r="231" spans="1:10" x14ac:dyDescent="0.25">
      <c r="A231" s="3" t="s">
        <v>956</v>
      </c>
      <c r="B231" s="3" t="s">
        <v>365</v>
      </c>
      <c r="C231" s="3" t="s">
        <v>366</v>
      </c>
      <c r="E231" s="1" t="str">
        <f t="shared" si="12"/>
        <v>88,82</v>
      </c>
      <c r="F231" s="1" t="str">
        <f t="shared" si="13"/>
        <v>76,22</v>
      </c>
      <c r="G231" s="7">
        <v>231</v>
      </c>
      <c r="H231" s="7">
        <v>232</v>
      </c>
      <c r="I231" s="7">
        <f t="shared" si="14"/>
        <v>205.17419999999998</v>
      </c>
      <c r="J231" s="7">
        <f t="shared" si="15"/>
        <v>176.8304</v>
      </c>
    </row>
    <row r="232" spans="1:10" x14ac:dyDescent="0.25">
      <c r="A232" s="2" t="s">
        <v>957</v>
      </c>
      <c r="B232" s="2" t="s">
        <v>171</v>
      </c>
      <c r="C232" s="2" t="s">
        <v>366</v>
      </c>
      <c r="E232" s="1" t="str">
        <f t="shared" si="12"/>
        <v>89,84</v>
      </c>
      <c r="F232" s="1" t="str">
        <f t="shared" si="13"/>
        <v>76,22</v>
      </c>
      <c r="G232" s="7">
        <v>231</v>
      </c>
      <c r="H232" s="7">
        <v>232</v>
      </c>
      <c r="I232" s="7">
        <f t="shared" si="14"/>
        <v>207.53040000000001</v>
      </c>
      <c r="J232" s="7">
        <f t="shared" si="15"/>
        <v>176.8304</v>
      </c>
    </row>
    <row r="233" spans="1:10" x14ac:dyDescent="0.25">
      <c r="A233" s="3" t="s">
        <v>958</v>
      </c>
      <c r="B233" s="3" t="s">
        <v>367</v>
      </c>
      <c r="C233" s="3" t="s">
        <v>368</v>
      </c>
      <c r="E233" s="1" t="str">
        <f t="shared" si="12"/>
        <v>89,79</v>
      </c>
      <c r="F233" s="1" t="str">
        <f t="shared" si="13"/>
        <v>76,01</v>
      </c>
      <c r="G233" s="7">
        <v>231</v>
      </c>
      <c r="H233" s="7">
        <v>232</v>
      </c>
      <c r="I233" s="7">
        <f t="shared" si="14"/>
        <v>207.41490000000002</v>
      </c>
      <c r="J233" s="7">
        <f t="shared" si="15"/>
        <v>176.3432</v>
      </c>
    </row>
    <row r="234" spans="1:10" x14ac:dyDescent="0.25">
      <c r="A234" s="2" t="s">
        <v>959</v>
      </c>
      <c r="B234" s="2" t="s">
        <v>156</v>
      </c>
      <c r="C234" s="2" t="s">
        <v>369</v>
      </c>
      <c r="E234" s="1" t="str">
        <f t="shared" si="12"/>
        <v>89,12</v>
      </c>
      <c r="F234" s="1" t="str">
        <f t="shared" si="13"/>
        <v>76,09</v>
      </c>
      <c r="G234" s="7">
        <v>231</v>
      </c>
      <c r="H234" s="7">
        <v>232</v>
      </c>
      <c r="I234" s="7">
        <f t="shared" si="14"/>
        <v>205.86720000000003</v>
      </c>
      <c r="J234" s="7">
        <f t="shared" si="15"/>
        <v>176.52880000000002</v>
      </c>
    </row>
    <row r="235" spans="1:10" x14ac:dyDescent="0.25">
      <c r="A235" s="3" t="s">
        <v>960</v>
      </c>
      <c r="B235" s="3" t="s">
        <v>308</v>
      </c>
      <c r="C235" s="3" t="s">
        <v>370</v>
      </c>
      <c r="E235" s="1" t="str">
        <f t="shared" si="12"/>
        <v>88,97</v>
      </c>
      <c r="F235" s="1" t="str">
        <f t="shared" si="13"/>
        <v>76,07</v>
      </c>
      <c r="G235" s="7">
        <v>231</v>
      </c>
      <c r="H235" s="7">
        <v>232</v>
      </c>
      <c r="I235" s="7">
        <f t="shared" si="14"/>
        <v>205.52070000000001</v>
      </c>
      <c r="J235" s="7">
        <f t="shared" si="15"/>
        <v>176.48239999999998</v>
      </c>
    </row>
    <row r="236" spans="1:10" x14ac:dyDescent="0.25">
      <c r="A236" s="2" t="s">
        <v>961</v>
      </c>
      <c r="B236" s="2" t="s">
        <v>371</v>
      </c>
      <c r="C236" s="2" t="s">
        <v>372</v>
      </c>
      <c r="E236" s="1" t="str">
        <f t="shared" si="12"/>
        <v>88,99</v>
      </c>
      <c r="F236" s="1" t="str">
        <f t="shared" si="13"/>
        <v>76,12</v>
      </c>
      <c r="G236" s="7">
        <v>231</v>
      </c>
      <c r="H236" s="7">
        <v>232</v>
      </c>
      <c r="I236" s="7">
        <f t="shared" si="14"/>
        <v>205.56689999999998</v>
      </c>
      <c r="J236" s="7">
        <f t="shared" si="15"/>
        <v>176.5984</v>
      </c>
    </row>
    <row r="237" spans="1:10" x14ac:dyDescent="0.25">
      <c r="A237" s="3" t="s">
        <v>962</v>
      </c>
      <c r="B237" s="3" t="s">
        <v>112</v>
      </c>
      <c r="C237" s="3" t="s">
        <v>373</v>
      </c>
      <c r="E237" s="1" t="str">
        <f t="shared" si="12"/>
        <v>89,11</v>
      </c>
      <c r="F237" s="1" t="str">
        <f t="shared" si="13"/>
        <v>76,56</v>
      </c>
      <c r="G237" s="7">
        <v>231</v>
      </c>
      <c r="H237" s="7">
        <v>232</v>
      </c>
      <c r="I237" s="7">
        <f t="shared" si="14"/>
        <v>205.8441</v>
      </c>
      <c r="J237" s="7">
        <f t="shared" si="15"/>
        <v>177.61920000000001</v>
      </c>
    </row>
    <row r="238" spans="1:10" x14ac:dyDescent="0.25">
      <c r="A238" s="2" t="s">
        <v>963</v>
      </c>
      <c r="B238" s="2" t="s">
        <v>305</v>
      </c>
      <c r="C238" s="2" t="s">
        <v>374</v>
      </c>
      <c r="E238" s="1" t="str">
        <f t="shared" si="12"/>
        <v>88,67</v>
      </c>
      <c r="F238" s="1" t="str">
        <f t="shared" si="13"/>
        <v>76,67</v>
      </c>
      <c r="G238" s="7">
        <v>231</v>
      </c>
      <c r="H238" s="7">
        <v>232</v>
      </c>
      <c r="I238" s="7">
        <f t="shared" si="14"/>
        <v>204.82769999999999</v>
      </c>
      <c r="J238" s="7">
        <f t="shared" si="15"/>
        <v>177.87439999999998</v>
      </c>
    </row>
    <row r="239" spans="1:10" x14ac:dyDescent="0.25">
      <c r="A239" s="3" t="s">
        <v>964</v>
      </c>
      <c r="B239" s="3" t="s">
        <v>375</v>
      </c>
      <c r="C239" s="3" t="s">
        <v>376</v>
      </c>
      <c r="E239" s="1" t="str">
        <f t="shared" si="12"/>
        <v>88,72</v>
      </c>
      <c r="F239" s="1" t="str">
        <f t="shared" si="13"/>
        <v>76,74</v>
      </c>
      <c r="G239" s="7">
        <v>231</v>
      </c>
      <c r="H239" s="7">
        <v>232</v>
      </c>
      <c r="I239" s="7">
        <f t="shared" si="14"/>
        <v>204.94319999999999</v>
      </c>
      <c r="J239" s="7">
        <f t="shared" si="15"/>
        <v>178.0368</v>
      </c>
    </row>
    <row r="240" spans="1:10" x14ac:dyDescent="0.25">
      <c r="A240" s="2" t="s">
        <v>965</v>
      </c>
      <c r="B240" s="2" t="s">
        <v>377</v>
      </c>
      <c r="C240" s="2" t="s">
        <v>378</v>
      </c>
      <c r="E240" s="1" t="str">
        <f t="shared" si="12"/>
        <v>88,7</v>
      </c>
      <c r="F240" s="1" t="str">
        <f t="shared" si="13"/>
        <v>76,16</v>
      </c>
      <c r="G240" s="7">
        <v>231</v>
      </c>
      <c r="H240" s="7">
        <v>232</v>
      </c>
      <c r="I240" s="7">
        <f t="shared" si="14"/>
        <v>204.89700000000002</v>
      </c>
      <c r="J240" s="7">
        <f t="shared" si="15"/>
        <v>176.69119999999998</v>
      </c>
    </row>
    <row r="241" spans="1:10" x14ac:dyDescent="0.25">
      <c r="A241" s="3" t="s">
        <v>966</v>
      </c>
      <c r="B241" s="3" t="s">
        <v>379</v>
      </c>
      <c r="C241" s="3" t="s">
        <v>380</v>
      </c>
      <c r="E241" s="1" t="str">
        <f t="shared" si="12"/>
        <v>85,97</v>
      </c>
      <c r="F241" s="1" t="str">
        <f t="shared" si="13"/>
        <v>76,24</v>
      </c>
      <c r="G241" s="7">
        <v>231</v>
      </c>
      <c r="H241" s="7">
        <v>232</v>
      </c>
      <c r="I241" s="7">
        <f t="shared" si="14"/>
        <v>198.5907</v>
      </c>
      <c r="J241" s="7">
        <f t="shared" si="15"/>
        <v>176.8768</v>
      </c>
    </row>
    <row r="242" spans="1:10" x14ac:dyDescent="0.25">
      <c r="A242" s="2" t="s">
        <v>967</v>
      </c>
      <c r="B242" s="2" t="s">
        <v>77</v>
      </c>
      <c r="C242" s="2" t="s">
        <v>378</v>
      </c>
      <c r="E242" s="1" t="str">
        <f t="shared" si="12"/>
        <v>84,95</v>
      </c>
      <c r="F242" s="1" t="str">
        <f t="shared" si="13"/>
        <v>76,16</v>
      </c>
      <c r="G242" s="7">
        <v>231</v>
      </c>
      <c r="H242" s="7">
        <v>232</v>
      </c>
      <c r="I242" s="7">
        <f t="shared" si="14"/>
        <v>196.2345</v>
      </c>
      <c r="J242" s="7">
        <f t="shared" si="15"/>
        <v>176.69119999999998</v>
      </c>
    </row>
    <row r="243" spans="1:10" x14ac:dyDescent="0.25">
      <c r="A243" s="3" t="s">
        <v>968</v>
      </c>
      <c r="B243" s="3" t="s">
        <v>162</v>
      </c>
      <c r="C243" s="3" t="s">
        <v>381</v>
      </c>
      <c r="E243" s="1" t="str">
        <f t="shared" si="12"/>
        <v>84,98</v>
      </c>
      <c r="F243" s="1" t="str">
        <f t="shared" si="13"/>
        <v>76,19</v>
      </c>
      <c r="G243" s="7">
        <v>231</v>
      </c>
      <c r="H243" s="7">
        <v>232</v>
      </c>
      <c r="I243" s="7">
        <f t="shared" si="14"/>
        <v>196.30380000000002</v>
      </c>
      <c r="J243" s="7">
        <f t="shared" si="15"/>
        <v>176.76079999999999</v>
      </c>
    </row>
    <row r="244" spans="1:10" x14ac:dyDescent="0.25">
      <c r="A244" s="2" t="s">
        <v>969</v>
      </c>
      <c r="B244" s="2" t="s">
        <v>382</v>
      </c>
      <c r="C244" s="2" t="s">
        <v>380</v>
      </c>
      <c r="E244" s="1" t="str">
        <f t="shared" si="12"/>
        <v>85,05</v>
      </c>
      <c r="F244" s="1" t="str">
        <f t="shared" si="13"/>
        <v>76,24</v>
      </c>
      <c r="G244" s="7">
        <v>231</v>
      </c>
      <c r="H244" s="7">
        <v>232</v>
      </c>
      <c r="I244" s="7">
        <f t="shared" si="14"/>
        <v>196.46549999999999</v>
      </c>
      <c r="J244" s="7">
        <f t="shared" si="15"/>
        <v>176.8768</v>
      </c>
    </row>
    <row r="245" spans="1:10" x14ac:dyDescent="0.25">
      <c r="A245" s="3" t="s">
        <v>970</v>
      </c>
      <c r="B245" s="3" t="s">
        <v>162</v>
      </c>
      <c r="C245" s="3" t="s">
        <v>383</v>
      </c>
      <c r="E245" s="1" t="str">
        <f t="shared" si="12"/>
        <v>84,98</v>
      </c>
      <c r="F245" s="1" t="str">
        <f t="shared" si="13"/>
        <v>76,28</v>
      </c>
      <c r="G245" s="7">
        <v>231</v>
      </c>
      <c r="H245" s="7">
        <v>232</v>
      </c>
      <c r="I245" s="7">
        <f t="shared" si="14"/>
        <v>196.30380000000002</v>
      </c>
      <c r="J245" s="7">
        <f t="shared" si="15"/>
        <v>176.96959999999999</v>
      </c>
    </row>
    <row r="246" spans="1:10" x14ac:dyDescent="0.25">
      <c r="A246" s="2" t="s">
        <v>971</v>
      </c>
      <c r="B246" s="2" t="s">
        <v>384</v>
      </c>
      <c r="C246" s="2" t="s">
        <v>385</v>
      </c>
      <c r="E246" s="1" t="str">
        <f t="shared" si="12"/>
        <v>84,73</v>
      </c>
      <c r="F246" s="1" t="str">
        <f t="shared" si="13"/>
        <v>76,29</v>
      </c>
      <c r="G246" s="7">
        <v>231</v>
      </c>
      <c r="H246" s="7">
        <v>232</v>
      </c>
      <c r="I246" s="7">
        <f t="shared" si="14"/>
        <v>195.72630000000001</v>
      </c>
      <c r="J246" s="7">
        <f t="shared" si="15"/>
        <v>176.99280000000002</v>
      </c>
    </row>
    <row r="247" spans="1:10" x14ac:dyDescent="0.25">
      <c r="A247" s="3" t="s">
        <v>972</v>
      </c>
      <c r="B247" s="3" t="s">
        <v>386</v>
      </c>
      <c r="C247" s="3" t="s">
        <v>387</v>
      </c>
      <c r="E247" s="1" t="str">
        <f t="shared" si="12"/>
        <v>84,34</v>
      </c>
      <c r="F247" s="1" t="str">
        <f t="shared" si="13"/>
        <v>75,27</v>
      </c>
      <c r="G247" s="7">
        <v>231</v>
      </c>
      <c r="H247" s="7">
        <v>232</v>
      </c>
      <c r="I247" s="7">
        <f t="shared" si="14"/>
        <v>194.8254</v>
      </c>
      <c r="J247" s="7">
        <f t="shared" si="15"/>
        <v>174.62639999999999</v>
      </c>
    </row>
    <row r="248" spans="1:10" x14ac:dyDescent="0.25">
      <c r="A248" s="2" t="s">
        <v>973</v>
      </c>
      <c r="B248" s="2" t="s">
        <v>388</v>
      </c>
      <c r="C248" s="2" t="s">
        <v>389</v>
      </c>
      <c r="E248" s="1" t="str">
        <f t="shared" si="12"/>
        <v>82,22</v>
      </c>
      <c r="F248" s="1" t="str">
        <f t="shared" si="13"/>
        <v>75,14</v>
      </c>
      <c r="G248" s="7">
        <v>231</v>
      </c>
      <c r="H248" s="7">
        <v>232</v>
      </c>
      <c r="I248" s="7">
        <f t="shared" si="14"/>
        <v>189.9282</v>
      </c>
      <c r="J248" s="7">
        <f t="shared" si="15"/>
        <v>174.32479999999998</v>
      </c>
    </row>
    <row r="249" spans="1:10" x14ac:dyDescent="0.25">
      <c r="A249" s="3" t="s">
        <v>974</v>
      </c>
      <c r="B249" s="3" t="s">
        <v>66</v>
      </c>
      <c r="C249" s="3" t="s">
        <v>390</v>
      </c>
      <c r="E249" s="1" t="str">
        <f t="shared" si="12"/>
        <v>82,42</v>
      </c>
      <c r="F249" s="1" t="str">
        <f t="shared" si="13"/>
        <v>75,43</v>
      </c>
      <c r="G249" s="7">
        <v>231</v>
      </c>
      <c r="H249" s="7">
        <v>232</v>
      </c>
      <c r="I249" s="7">
        <f t="shared" si="14"/>
        <v>190.39019999999999</v>
      </c>
      <c r="J249" s="7">
        <f t="shared" si="15"/>
        <v>174.99760000000003</v>
      </c>
    </row>
    <row r="250" spans="1:10" x14ac:dyDescent="0.25">
      <c r="A250" s="2" t="s">
        <v>975</v>
      </c>
      <c r="B250" s="2" t="s">
        <v>391</v>
      </c>
      <c r="C250" s="2" t="s">
        <v>392</v>
      </c>
      <c r="E250" s="1" t="str">
        <f t="shared" si="12"/>
        <v>82,29</v>
      </c>
      <c r="F250" s="1" t="str">
        <f t="shared" si="13"/>
        <v>75,41</v>
      </c>
      <c r="G250" s="7">
        <v>231</v>
      </c>
      <c r="H250" s="7">
        <v>232</v>
      </c>
      <c r="I250" s="7">
        <f t="shared" si="14"/>
        <v>190.08990000000003</v>
      </c>
      <c r="J250" s="7">
        <f t="shared" si="15"/>
        <v>174.9512</v>
      </c>
    </row>
    <row r="251" spans="1:10" x14ac:dyDescent="0.25">
      <c r="A251" s="3" t="s">
        <v>976</v>
      </c>
      <c r="B251" s="3" t="s">
        <v>393</v>
      </c>
      <c r="C251" s="3" t="s">
        <v>394</v>
      </c>
      <c r="E251" s="1" t="str">
        <f t="shared" si="12"/>
        <v>81,96</v>
      </c>
      <c r="F251" s="1" t="str">
        <f t="shared" si="13"/>
        <v>75,11</v>
      </c>
      <c r="G251" s="7">
        <v>231</v>
      </c>
      <c r="H251" s="7">
        <v>232</v>
      </c>
      <c r="I251" s="7">
        <f t="shared" si="14"/>
        <v>189.32759999999999</v>
      </c>
      <c r="J251" s="7">
        <f t="shared" si="15"/>
        <v>174.2552</v>
      </c>
    </row>
    <row r="252" spans="1:10" x14ac:dyDescent="0.25">
      <c r="A252" s="2" t="s">
        <v>977</v>
      </c>
      <c r="B252" s="2" t="s">
        <v>395</v>
      </c>
      <c r="C252" s="2" t="s">
        <v>396</v>
      </c>
      <c r="E252" s="1" t="str">
        <f t="shared" si="12"/>
        <v>81,98</v>
      </c>
      <c r="F252" s="1" t="str">
        <f t="shared" si="13"/>
        <v>75,15</v>
      </c>
      <c r="G252" s="7">
        <v>231</v>
      </c>
      <c r="H252" s="7">
        <v>232</v>
      </c>
      <c r="I252" s="7">
        <f t="shared" si="14"/>
        <v>189.37380000000002</v>
      </c>
      <c r="J252" s="7">
        <f t="shared" si="15"/>
        <v>174.34800000000004</v>
      </c>
    </row>
    <row r="253" spans="1:10" x14ac:dyDescent="0.25">
      <c r="A253" s="3" t="s">
        <v>978</v>
      </c>
      <c r="B253" s="3" t="s">
        <v>397</v>
      </c>
      <c r="C253" s="3" t="s">
        <v>398</v>
      </c>
      <c r="E253" s="1" t="str">
        <f t="shared" si="12"/>
        <v>81,9</v>
      </c>
      <c r="F253" s="1" t="str">
        <f t="shared" si="13"/>
        <v>75,17</v>
      </c>
      <c r="G253" s="7">
        <v>231</v>
      </c>
      <c r="H253" s="7">
        <v>232</v>
      </c>
      <c r="I253" s="7">
        <f t="shared" si="14"/>
        <v>189.18900000000002</v>
      </c>
      <c r="J253" s="7">
        <f t="shared" si="15"/>
        <v>174.39439999999999</v>
      </c>
    </row>
    <row r="254" spans="1:10" x14ac:dyDescent="0.25">
      <c r="A254" s="2" t="s">
        <v>979</v>
      </c>
      <c r="B254" s="2" t="s">
        <v>399</v>
      </c>
      <c r="C254" s="2" t="s">
        <v>400</v>
      </c>
      <c r="E254" s="1" t="str">
        <f t="shared" si="12"/>
        <v>81,88</v>
      </c>
      <c r="F254" s="1" t="str">
        <f t="shared" si="13"/>
        <v>74,73</v>
      </c>
      <c r="G254" s="7">
        <v>231</v>
      </c>
      <c r="H254" s="7">
        <v>232</v>
      </c>
      <c r="I254" s="7">
        <f t="shared" si="14"/>
        <v>189.14279999999999</v>
      </c>
      <c r="J254" s="7">
        <f t="shared" si="15"/>
        <v>173.37360000000001</v>
      </c>
    </row>
    <row r="255" spans="1:10" x14ac:dyDescent="0.25">
      <c r="A255" s="3" t="s">
        <v>980</v>
      </c>
      <c r="B255" s="3" t="s">
        <v>26</v>
      </c>
      <c r="C255" s="3" t="s">
        <v>401</v>
      </c>
      <c r="E255" s="1" t="str">
        <f t="shared" si="12"/>
        <v>81,81</v>
      </c>
      <c r="F255" s="1" t="str">
        <f t="shared" si="13"/>
        <v>74,77</v>
      </c>
      <c r="G255" s="7">
        <v>231</v>
      </c>
      <c r="H255" s="7">
        <v>232</v>
      </c>
      <c r="I255" s="7">
        <f t="shared" si="14"/>
        <v>188.9811</v>
      </c>
      <c r="J255" s="7">
        <f t="shared" si="15"/>
        <v>173.46639999999999</v>
      </c>
    </row>
    <row r="256" spans="1:10" x14ac:dyDescent="0.25">
      <c r="A256" s="2" t="s">
        <v>981</v>
      </c>
      <c r="B256" s="2" t="s">
        <v>397</v>
      </c>
      <c r="C256" s="2" t="s">
        <v>402</v>
      </c>
      <c r="E256" s="1" t="str">
        <f t="shared" si="12"/>
        <v>81,9</v>
      </c>
      <c r="F256" s="1" t="str">
        <f t="shared" si="13"/>
        <v>74,86</v>
      </c>
      <c r="G256" s="7">
        <v>231</v>
      </c>
      <c r="H256" s="7">
        <v>232</v>
      </c>
      <c r="I256" s="7">
        <f t="shared" si="14"/>
        <v>189.18900000000002</v>
      </c>
      <c r="J256" s="7">
        <f t="shared" si="15"/>
        <v>173.67520000000002</v>
      </c>
    </row>
    <row r="257" spans="1:10" x14ac:dyDescent="0.25">
      <c r="A257" s="3" t="s">
        <v>982</v>
      </c>
      <c r="B257" s="3" t="s">
        <v>393</v>
      </c>
      <c r="C257" s="3" t="s">
        <v>403</v>
      </c>
      <c r="E257" s="1" t="str">
        <f t="shared" si="12"/>
        <v>81,96</v>
      </c>
      <c r="F257" s="1" t="str">
        <f t="shared" si="13"/>
        <v>74,83</v>
      </c>
      <c r="G257" s="7">
        <v>231</v>
      </c>
      <c r="H257" s="7">
        <v>232</v>
      </c>
      <c r="I257" s="7">
        <f t="shared" si="14"/>
        <v>189.32759999999999</v>
      </c>
      <c r="J257" s="7">
        <f t="shared" si="15"/>
        <v>173.60560000000001</v>
      </c>
    </row>
    <row r="258" spans="1:10" x14ac:dyDescent="0.25">
      <c r="A258" s="2" t="s">
        <v>983</v>
      </c>
      <c r="B258" s="2" t="s">
        <v>404</v>
      </c>
      <c r="C258" s="2" t="s">
        <v>405</v>
      </c>
      <c r="E258" s="1" t="str">
        <f t="shared" si="12"/>
        <v>82,08</v>
      </c>
      <c r="F258" s="1" t="str">
        <f t="shared" si="13"/>
        <v>74,91</v>
      </c>
      <c r="G258" s="7">
        <v>231</v>
      </c>
      <c r="H258" s="7">
        <v>232</v>
      </c>
      <c r="I258" s="7">
        <f t="shared" si="14"/>
        <v>189.60479999999998</v>
      </c>
      <c r="J258" s="7">
        <f t="shared" si="15"/>
        <v>173.7912</v>
      </c>
    </row>
    <row r="259" spans="1:10" x14ac:dyDescent="0.25">
      <c r="A259" s="3" t="s">
        <v>984</v>
      </c>
      <c r="B259" s="3" t="s">
        <v>51</v>
      </c>
      <c r="C259" s="3" t="s">
        <v>406</v>
      </c>
      <c r="E259" s="1" t="str">
        <f t="shared" ref="E259:E322" si="16">SUBSTITUTE(B259,CHAR(160),"")</f>
        <v>81,86</v>
      </c>
      <c r="F259" s="1" t="str">
        <f t="shared" ref="F259:F322" si="17">SUBSTITUTE(C259,CHAR(160),"")</f>
        <v>74,92</v>
      </c>
      <c r="G259" s="7">
        <v>231</v>
      </c>
      <c r="H259" s="7">
        <v>232</v>
      </c>
      <c r="I259" s="7">
        <f t="shared" ref="I259:I322" si="18">(G259*E259)/100</f>
        <v>189.0966</v>
      </c>
      <c r="J259" s="7">
        <f t="shared" ref="J259:J322" si="19">(H259*F259)/100</f>
        <v>173.81439999999998</v>
      </c>
    </row>
    <row r="260" spans="1:10" x14ac:dyDescent="0.25">
      <c r="A260" s="2" t="s">
        <v>985</v>
      </c>
      <c r="B260" s="2" t="s">
        <v>407</v>
      </c>
      <c r="C260" s="2" t="s">
        <v>408</v>
      </c>
      <c r="E260" s="1" t="str">
        <f t="shared" si="16"/>
        <v>81,95</v>
      </c>
      <c r="F260" s="1" t="str">
        <f t="shared" si="17"/>
        <v>74,85</v>
      </c>
      <c r="G260" s="7">
        <v>231</v>
      </c>
      <c r="H260" s="7">
        <v>232</v>
      </c>
      <c r="I260" s="7">
        <f t="shared" si="18"/>
        <v>189.30450000000002</v>
      </c>
      <c r="J260" s="7">
        <f t="shared" si="19"/>
        <v>173.65199999999996</v>
      </c>
    </row>
    <row r="261" spans="1:10" x14ac:dyDescent="0.25">
      <c r="A261" s="3" t="s">
        <v>986</v>
      </c>
      <c r="B261" s="3" t="s">
        <v>409</v>
      </c>
      <c r="C261" s="3" t="s">
        <v>410</v>
      </c>
      <c r="E261" s="1" t="str">
        <f t="shared" si="16"/>
        <v>82,01</v>
      </c>
      <c r="F261" s="1" t="str">
        <f t="shared" si="17"/>
        <v>74,52</v>
      </c>
      <c r="G261" s="7">
        <v>231</v>
      </c>
      <c r="H261" s="7">
        <v>232</v>
      </c>
      <c r="I261" s="7">
        <f t="shared" si="18"/>
        <v>189.44310000000002</v>
      </c>
      <c r="J261" s="7">
        <f t="shared" si="19"/>
        <v>172.88639999999998</v>
      </c>
    </row>
    <row r="262" spans="1:10" x14ac:dyDescent="0.25">
      <c r="A262" s="2" t="s">
        <v>987</v>
      </c>
      <c r="B262" s="2" t="s">
        <v>348</v>
      </c>
      <c r="C262" s="2" t="s">
        <v>411</v>
      </c>
      <c r="E262" s="1" t="str">
        <f t="shared" si="16"/>
        <v>82,13</v>
      </c>
      <c r="F262" s="1" t="str">
        <f t="shared" si="17"/>
        <v>74,64</v>
      </c>
      <c r="G262" s="7">
        <v>231</v>
      </c>
      <c r="H262" s="7">
        <v>232</v>
      </c>
      <c r="I262" s="7">
        <f t="shared" si="18"/>
        <v>189.72029999999998</v>
      </c>
      <c r="J262" s="7">
        <f t="shared" si="19"/>
        <v>173.16479999999999</v>
      </c>
    </row>
    <row r="263" spans="1:10" x14ac:dyDescent="0.25">
      <c r="A263" s="3" t="s">
        <v>988</v>
      </c>
      <c r="B263" s="3" t="s">
        <v>40</v>
      </c>
      <c r="C263" s="3" t="s">
        <v>410</v>
      </c>
      <c r="E263" s="1" t="str">
        <f t="shared" si="16"/>
        <v>82,21</v>
      </c>
      <c r="F263" s="1" t="str">
        <f t="shared" si="17"/>
        <v>74,52</v>
      </c>
      <c r="G263" s="7">
        <v>231</v>
      </c>
      <c r="H263" s="7">
        <v>232</v>
      </c>
      <c r="I263" s="7">
        <f t="shared" si="18"/>
        <v>189.90509999999998</v>
      </c>
      <c r="J263" s="7">
        <f t="shared" si="19"/>
        <v>172.88639999999998</v>
      </c>
    </row>
    <row r="264" spans="1:10" x14ac:dyDescent="0.25">
      <c r="A264" s="2" t="s">
        <v>989</v>
      </c>
      <c r="B264" s="2" t="s">
        <v>348</v>
      </c>
      <c r="C264" s="2" t="s">
        <v>412</v>
      </c>
      <c r="E264" s="1" t="str">
        <f t="shared" si="16"/>
        <v>82,13</v>
      </c>
      <c r="F264" s="1" t="str">
        <f t="shared" si="17"/>
        <v>74,11</v>
      </c>
      <c r="G264" s="7">
        <v>231</v>
      </c>
      <c r="H264" s="7">
        <v>232</v>
      </c>
      <c r="I264" s="7">
        <f t="shared" si="18"/>
        <v>189.72029999999998</v>
      </c>
      <c r="J264" s="7">
        <f t="shared" si="19"/>
        <v>171.93520000000001</v>
      </c>
    </row>
    <row r="265" spans="1:10" x14ac:dyDescent="0.25">
      <c r="A265" s="3" t="s">
        <v>990</v>
      </c>
      <c r="B265" s="3" t="s">
        <v>2</v>
      </c>
      <c r="C265" s="3" t="s">
        <v>413</v>
      </c>
      <c r="E265" s="1" t="str">
        <f t="shared" si="16"/>
        <v>82</v>
      </c>
      <c r="F265" s="1" t="str">
        <f t="shared" si="17"/>
        <v>74,14</v>
      </c>
      <c r="G265" s="7">
        <v>231</v>
      </c>
      <c r="H265" s="7">
        <v>232</v>
      </c>
      <c r="I265" s="7">
        <f t="shared" si="18"/>
        <v>189.42</v>
      </c>
      <c r="J265" s="7">
        <f t="shared" si="19"/>
        <v>172.00479999999999</v>
      </c>
    </row>
    <row r="266" spans="1:10" x14ac:dyDescent="0.25">
      <c r="A266" s="2" t="s">
        <v>991</v>
      </c>
      <c r="B266" s="2" t="s">
        <v>407</v>
      </c>
      <c r="C266" s="2" t="s">
        <v>414</v>
      </c>
      <c r="E266" s="1" t="str">
        <f t="shared" si="16"/>
        <v>81,95</v>
      </c>
      <c r="F266" s="1" t="str">
        <f t="shared" si="17"/>
        <v>74,06</v>
      </c>
      <c r="G266" s="7">
        <v>231</v>
      </c>
      <c r="H266" s="7">
        <v>232</v>
      </c>
      <c r="I266" s="7">
        <f t="shared" si="18"/>
        <v>189.30450000000002</v>
      </c>
      <c r="J266" s="7">
        <f t="shared" si="19"/>
        <v>171.81920000000002</v>
      </c>
    </row>
    <row r="267" spans="1:10" x14ac:dyDescent="0.25">
      <c r="A267" s="3" t="s">
        <v>992</v>
      </c>
      <c r="B267" s="3" t="s">
        <v>415</v>
      </c>
      <c r="C267" s="3" t="s">
        <v>412</v>
      </c>
      <c r="E267" s="1" t="str">
        <f t="shared" si="16"/>
        <v>82,05</v>
      </c>
      <c r="F267" s="1" t="str">
        <f t="shared" si="17"/>
        <v>74,11</v>
      </c>
      <c r="G267" s="7">
        <v>231</v>
      </c>
      <c r="H267" s="7">
        <v>232</v>
      </c>
      <c r="I267" s="7">
        <f t="shared" si="18"/>
        <v>189.53549999999998</v>
      </c>
      <c r="J267" s="7">
        <f t="shared" si="19"/>
        <v>171.93520000000001</v>
      </c>
    </row>
    <row r="268" spans="1:10" x14ac:dyDescent="0.25">
      <c r="A268" s="2" t="s">
        <v>993</v>
      </c>
      <c r="B268" s="2" t="s">
        <v>416</v>
      </c>
      <c r="C268" s="2" t="s">
        <v>417</v>
      </c>
      <c r="E268" s="1" t="str">
        <f t="shared" si="16"/>
        <v>82,11</v>
      </c>
      <c r="F268" s="1" t="str">
        <f t="shared" si="17"/>
        <v>73,9</v>
      </c>
      <c r="G268" s="7">
        <v>231</v>
      </c>
      <c r="H268" s="7">
        <v>232</v>
      </c>
      <c r="I268" s="7">
        <f t="shared" si="18"/>
        <v>189.67410000000001</v>
      </c>
      <c r="J268" s="7">
        <f t="shared" si="19"/>
        <v>171.44800000000004</v>
      </c>
    </row>
    <row r="269" spans="1:10" x14ac:dyDescent="0.25">
      <c r="A269" s="3" t="s">
        <v>994</v>
      </c>
      <c r="B269" s="3" t="s">
        <v>418</v>
      </c>
      <c r="C269" s="3" t="s">
        <v>417</v>
      </c>
      <c r="E269" s="1" t="str">
        <f t="shared" si="16"/>
        <v>82,19</v>
      </c>
      <c r="F269" s="1" t="str">
        <f t="shared" si="17"/>
        <v>73,9</v>
      </c>
      <c r="G269" s="7">
        <v>231</v>
      </c>
      <c r="H269" s="7">
        <v>232</v>
      </c>
      <c r="I269" s="7">
        <f t="shared" si="18"/>
        <v>189.85890000000001</v>
      </c>
      <c r="J269" s="7">
        <f t="shared" si="19"/>
        <v>171.44800000000004</v>
      </c>
    </row>
    <row r="270" spans="1:10" x14ac:dyDescent="0.25">
      <c r="A270" s="2" t="s">
        <v>995</v>
      </c>
      <c r="B270" s="2" t="s">
        <v>388</v>
      </c>
      <c r="C270" s="2" t="s">
        <v>419</v>
      </c>
      <c r="E270" s="1" t="str">
        <f t="shared" si="16"/>
        <v>82,22</v>
      </c>
      <c r="F270" s="1" t="str">
        <f t="shared" si="17"/>
        <v>73,94</v>
      </c>
      <c r="G270" s="7">
        <v>231</v>
      </c>
      <c r="H270" s="7">
        <v>232</v>
      </c>
      <c r="I270" s="7">
        <f t="shared" si="18"/>
        <v>189.9282</v>
      </c>
      <c r="J270" s="7">
        <f t="shared" si="19"/>
        <v>171.54079999999999</v>
      </c>
    </row>
    <row r="271" spans="1:10" x14ac:dyDescent="0.25">
      <c r="A271" s="3" t="s">
        <v>996</v>
      </c>
      <c r="B271" s="3" t="s">
        <v>127</v>
      </c>
      <c r="C271" s="3" t="s">
        <v>420</v>
      </c>
      <c r="E271" s="1" t="str">
        <f t="shared" si="16"/>
        <v>82,62</v>
      </c>
      <c r="F271" s="1" t="str">
        <f t="shared" si="17"/>
        <v>74,02</v>
      </c>
      <c r="G271" s="7">
        <v>231</v>
      </c>
      <c r="H271" s="7">
        <v>232</v>
      </c>
      <c r="I271" s="7">
        <f t="shared" si="18"/>
        <v>190.85220000000001</v>
      </c>
      <c r="J271" s="7">
        <f t="shared" si="19"/>
        <v>171.72639999999998</v>
      </c>
    </row>
    <row r="272" spans="1:10" x14ac:dyDescent="0.25">
      <c r="A272" s="2" t="s">
        <v>997</v>
      </c>
      <c r="B272" s="2" t="s">
        <v>421</v>
      </c>
      <c r="C272" s="2" t="s">
        <v>422</v>
      </c>
      <c r="E272" s="1" t="str">
        <f t="shared" si="16"/>
        <v>82,58</v>
      </c>
      <c r="F272" s="1" t="str">
        <f t="shared" si="17"/>
        <v>74,03</v>
      </c>
      <c r="G272" s="7">
        <v>231</v>
      </c>
      <c r="H272" s="7">
        <v>232</v>
      </c>
      <c r="I272" s="7">
        <f t="shared" si="18"/>
        <v>190.75979999999998</v>
      </c>
      <c r="J272" s="7">
        <f t="shared" si="19"/>
        <v>171.74959999999999</v>
      </c>
    </row>
    <row r="273" spans="1:10" x14ac:dyDescent="0.25">
      <c r="A273" s="3" t="s">
        <v>998</v>
      </c>
      <c r="B273" s="3" t="s">
        <v>423</v>
      </c>
      <c r="C273" s="3" t="s">
        <v>424</v>
      </c>
      <c r="E273" s="1" t="str">
        <f t="shared" si="16"/>
        <v>82,57</v>
      </c>
      <c r="F273" s="1" t="str">
        <f t="shared" si="17"/>
        <v>74,16</v>
      </c>
      <c r="G273" s="7">
        <v>231</v>
      </c>
      <c r="H273" s="7">
        <v>232</v>
      </c>
      <c r="I273" s="7">
        <f t="shared" si="18"/>
        <v>190.73669999999998</v>
      </c>
      <c r="J273" s="7">
        <f t="shared" si="19"/>
        <v>172.05119999999999</v>
      </c>
    </row>
    <row r="274" spans="1:10" x14ac:dyDescent="0.25">
      <c r="A274" s="2" t="s">
        <v>999</v>
      </c>
      <c r="B274" s="2" t="s">
        <v>423</v>
      </c>
      <c r="C274" s="2" t="s">
        <v>425</v>
      </c>
      <c r="E274" s="1" t="str">
        <f t="shared" si="16"/>
        <v>82,57</v>
      </c>
      <c r="F274" s="1" t="str">
        <f t="shared" si="17"/>
        <v>74,23</v>
      </c>
      <c r="G274" s="7">
        <v>231</v>
      </c>
      <c r="H274" s="7">
        <v>232</v>
      </c>
      <c r="I274" s="7">
        <f t="shared" si="18"/>
        <v>190.73669999999998</v>
      </c>
      <c r="J274" s="7">
        <f t="shared" si="19"/>
        <v>172.21360000000001</v>
      </c>
    </row>
    <row r="275" spans="1:10" x14ac:dyDescent="0.25">
      <c r="A275" s="3" t="s">
        <v>1000</v>
      </c>
      <c r="B275" s="3" t="s">
        <v>421</v>
      </c>
      <c r="C275" s="3" t="s">
        <v>426</v>
      </c>
      <c r="E275" s="1" t="str">
        <f t="shared" si="16"/>
        <v>82,58</v>
      </c>
      <c r="F275" s="1" t="str">
        <f t="shared" si="17"/>
        <v>74,25</v>
      </c>
      <c r="G275" s="7">
        <v>231</v>
      </c>
      <c r="H275" s="7">
        <v>232</v>
      </c>
      <c r="I275" s="7">
        <f t="shared" si="18"/>
        <v>190.75979999999998</v>
      </c>
      <c r="J275" s="7">
        <f t="shared" si="19"/>
        <v>172.26</v>
      </c>
    </row>
    <row r="276" spans="1:10" x14ac:dyDescent="0.25">
      <c r="A276" s="2" t="s">
        <v>1001</v>
      </c>
      <c r="B276" s="2" t="s">
        <v>427</v>
      </c>
      <c r="C276" s="2" t="s">
        <v>428</v>
      </c>
      <c r="E276" s="1" t="str">
        <f t="shared" si="16"/>
        <v>82,66</v>
      </c>
      <c r="F276" s="1" t="str">
        <f t="shared" si="17"/>
        <v>74,12</v>
      </c>
      <c r="G276" s="7">
        <v>231</v>
      </c>
      <c r="H276" s="7">
        <v>232</v>
      </c>
      <c r="I276" s="7">
        <f t="shared" si="18"/>
        <v>190.94459999999998</v>
      </c>
      <c r="J276" s="7">
        <f t="shared" si="19"/>
        <v>171.95840000000001</v>
      </c>
    </row>
    <row r="277" spans="1:10" x14ac:dyDescent="0.25">
      <c r="A277" s="3" t="s">
        <v>1002</v>
      </c>
      <c r="B277" s="3" t="s">
        <v>429</v>
      </c>
      <c r="C277" s="3" t="s">
        <v>430</v>
      </c>
      <c r="E277" s="1" t="str">
        <f t="shared" si="16"/>
        <v>82,46</v>
      </c>
      <c r="F277" s="1" t="str">
        <f t="shared" si="17"/>
        <v>73,86</v>
      </c>
      <c r="G277" s="7">
        <v>231</v>
      </c>
      <c r="H277" s="7">
        <v>232</v>
      </c>
      <c r="I277" s="7">
        <f t="shared" si="18"/>
        <v>190.48259999999999</v>
      </c>
      <c r="J277" s="7">
        <f t="shared" si="19"/>
        <v>171.3552</v>
      </c>
    </row>
    <row r="278" spans="1:10" x14ac:dyDescent="0.25">
      <c r="A278" s="2" t="s">
        <v>1003</v>
      </c>
      <c r="B278" s="2" t="s">
        <v>427</v>
      </c>
      <c r="C278" s="2" t="s">
        <v>431</v>
      </c>
      <c r="E278" s="1" t="str">
        <f t="shared" si="16"/>
        <v>82,66</v>
      </c>
      <c r="F278" s="1" t="str">
        <f t="shared" si="17"/>
        <v>73,75</v>
      </c>
      <c r="G278" s="7">
        <v>231</v>
      </c>
      <c r="H278" s="7">
        <v>232</v>
      </c>
      <c r="I278" s="7">
        <f t="shared" si="18"/>
        <v>190.94459999999998</v>
      </c>
      <c r="J278" s="7">
        <f t="shared" si="19"/>
        <v>171.1</v>
      </c>
    </row>
    <row r="279" spans="1:10" x14ac:dyDescent="0.25">
      <c r="A279" s="3" t="s">
        <v>1004</v>
      </c>
      <c r="B279" s="3" t="s">
        <v>72</v>
      </c>
      <c r="C279" s="3" t="s">
        <v>432</v>
      </c>
      <c r="E279" s="1" t="str">
        <f t="shared" si="16"/>
        <v>83,03</v>
      </c>
      <c r="F279" s="1" t="str">
        <f t="shared" si="17"/>
        <v>74,09</v>
      </c>
      <c r="G279" s="7">
        <v>231</v>
      </c>
      <c r="H279" s="7">
        <v>232</v>
      </c>
      <c r="I279" s="7">
        <f t="shared" si="18"/>
        <v>191.79930000000002</v>
      </c>
      <c r="J279" s="7">
        <f t="shared" si="19"/>
        <v>171.8888</v>
      </c>
    </row>
    <row r="280" spans="1:10" x14ac:dyDescent="0.25">
      <c r="A280" s="2" t="s">
        <v>1005</v>
      </c>
      <c r="B280" s="2" t="s">
        <v>433</v>
      </c>
      <c r="C280" s="2" t="s">
        <v>428</v>
      </c>
      <c r="E280" s="1" t="str">
        <f t="shared" si="16"/>
        <v>82,89</v>
      </c>
      <c r="F280" s="1" t="str">
        <f t="shared" si="17"/>
        <v>74,12</v>
      </c>
      <c r="G280" s="7">
        <v>231</v>
      </c>
      <c r="H280" s="7">
        <v>232</v>
      </c>
      <c r="I280" s="7">
        <f t="shared" si="18"/>
        <v>191.4759</v>
      </c>
      <c r="J280" s="7">
        <f t="shared" si="19"/>
        <v>171.95840000000001</v>
      </c>
    </row>
    <row r="281" spans="1:10" x14ac:dyDescent="0.25">
      <c r="A281" s="3" t="s">
        <v>1006</v>
      </c>
      <c r="B281" s="3" t="s">
        <v>38</v>
      </c>
      <c r="C281" s="3" t="s">
        <v>434</v>
      </c>
      <c r="E281" s="1" t="str">
        <f t="shared" si="16"/>
        <v>83,02</v>
      </c>
      <c r="F281" s="1" t="str">
        <f t="shared" si="17"/>
        <v>74,18</v>
      </c>
      <c r="G281" s="7">
        <v>231</v>
      </c>
      <c r="H281" s="7">
        <v>232</v>
      </c>
      <c r="I281" s="7">
        <f t="shared" si="18"/>
        <v>191.77619999999999</v>
      </c>
      <c r="J281" s="7">
        <f t="shared" si="19"/>
        <v>172.09760000000003</v>
      </c>
    </row>
    <row r="282" spans="1:10" x14ac:dyDescent="0.25">
      <c r="A282" s="2" t="s">
        <v>1007</v>
      </c>
      <c r="B282" s="2" t="s">
        <v>435</v>
      </c>
      <c r="C282" s="2" t="s">
        <v>419</v>
      </c>
      <c r="E282" s="1" t="str">
        <f t="shared" si="16"/>
        <v>83,06</v>
      </c>
      <c r="F282" s="1" t="str">
        <f t="shared" si="17"/>
        <v>73,94</v>
      </c>
      <c r="G282" s="7">
        <v>231</v>
      </c>
      <c r="H282" s="7">
        <v>232</v>
      </c>
      <c r="I282" s="7">
        <f t="shared" si="18"/>
        <v>191.86860000000001</v>
      </c>
      <c r="J282" s="7">
        <f t="shared" si="19"/>
        <v>171.54079999999999</v>
      </c>
    </row>
    <row r="283" spans="1:10" x14ac:dyDescent="0.25">
      <c r="A283" s="3" t="s">
        <v>1008</v>
      </c>
      <c r="B283" s="3" t="s">
        <v>111</v>
      </c>
      <c r="C283" s="3" t="s">
        <v>436</v>
      </c>
      <c r="E283" s="1" t="str">
        <f t="shared" si="16"/>
        <v>83,22</v>
      </c>
      <c r="F283" s="1" t="str">
        <f t="shared" si="17"/>
        <v>74,04</v>
      </c>
      <c r="G283" s="7">
        <v>231</v>
      </c>
      <c r="H283" s="7">
        <v>232</v>
      </c>
      <c r="I283" s="7">
        <f t="shared" si="18"/>
        <v>192.23820000000001</v>
      </c>
      <c r="J283" s="7">
        <f t="shared" si="19"/>
        <v>171.77280000000002</v>
      </c>
    </row>
    <row r="284" spans="1:10" x14ac:dyDescent="0.25">
      <c r="A284" s="2" t="s">
        <v>1009</v>
      </c>
      <c r="B284" s="2" t="s">
        <v>437</v>
      </c>
      <c r="C284" s="2" t="s">
        <v>438</v>
      </c>
      <c r="E284" s="1" t="str">
        <f t="shared" si="16"/>
        <v>83,19</v>
      </c>
      <c r="F284" s="1" t="str">
        <f t="shared" si="17"/>
        <v>74,05</v>
      </c>
      <c r="G284" s="7">
        <v>231</v>
      </c>
      <c r="H284" s="7">
        <v>232</v>
      </c>
      <c r="I284" s="7">
        <f t="shared" si="18"/>
        <v>192.16890000000001</v>
      </c>
      <c r="J284" s="7">
        <f t="shared" si="19"/>
        <v>171.79599999999999</v>
      </c>
    </row>
    <row r="285" spans="1:10" x14ac:dyDescent="0.25">
      <c r="A285" s="3" t="s">
        <v>1010</v>
      </c>
      <c r="B285" s="3" t="s">
        <v>439</v>
      </c>
      <c r="C285" s="3" t="s">
        <v>440</v>
      </c>
      <c r="E285" s="1" t="str">
        <f t="shared" si="16"/>
        <v>83,13</v>
      </c>
      <c r="F285" s="1" t="str">
        <f t="shared" si="17"/>
        <v>73,8</v>
      </c>
      <c r="G285" s="7">
        <v>231</v>
      </c>
      <c r="H285" s="7">
        <v>232</v>
      </c>
      <c r="I285" s="7">
        <f t="shared" si="18"/>
        <v>192.03029999999998</v>
      </c>
      <c r="J285" s="7">
        <f t="shared" si="19"/>
        <v>171.21599999999998</v>
      </c>
    </row>
    <row r="286" spans="1:10" x14ac:dyDescent="0.25">
      <c r="A286" s="2" t="s">
        <v>1011</v>
      </c>
      <c r="B286" s="2" t="s">
        <v>441</v>
      </c>
      <c r="C286" s="2" t="s">
        <v>442</v>
      </c>
      <c r="E286" s="1" t="str">
        <f t="shared" si="16"/>
        <v>83,1</v>
      </c>
      <c r="F286" s="1" t="str">
        <f t="shared" si="17"/>
        <v>73,89</v>
      </c>
      <c r="G286" s="7">
        <v>231</v>
      </c>
      <c r="H286" s="7">
        <v>232</v>
      </c>
      <c r="I286" s="7">
        <f t="shared" si="18"/>
        <v>191.96099999999998</v>
      </c>
      <c r="J286" s="7">
        <f t="shared" si="19"/>
        <v>171.4248</v>
      </c>
    </row>
    <row r="287" spans="1:10" x14ac:dyDescent="0.25">
      <c r="A287" s="3" t="s">
        <v>1012</v>
      </c>
      <c r="B287" s="3" t="s">
        <v>443</v>
      </c>
      <c r="C287" s="3" t="s">
        <v>444</v>
      </c>
      <c r="E287" s="1" t="str">
        <f t="shared" si="16"/>
        <v>83,15</v>
      </c>
      <c r="F287" s="1" t="str">
        <f t="shared" si="17"/>
        <v>73,93</v>
      </c>
      <c r="G287" s="7">
        <v>231</v>
      </c>
      <c r="H287" s="7">
        <v>232</v>
      </c>
      <c r="I287" s="7">
        <f t="shared" si="18"/>
        <v>192.07650000000001</v>
      </c>
      <c r="J287" s="7">
        <f t="shared" si="19"/>
        <v>171.51760000000002</v>
      </c>
    </row>
    <row r="288" spans="1:10" x14ac:dyDescent="0.25">
      <c r="A288" s="2" t="s">
        <v>1013</v>
      </c>
      <c r="B288" s="2" t="s">
        <v>445</v>
      </c>
      <c r="C288" s="2" t="s">
        <v>446</v>
      </c>
      <c r="E288" s="1" t="str">
        <f t="shared" si="16"/>
        <v>83,2</v>
      </c>
      <c r="F288" s="1" t="str">
        <f t="shared" si="17"/>
        <v>73,91</v>
      </c>
      <c r="G288" s="7">
        <v>231</v>
      </c>
      <c r="H288" s="7">
        <v>232</v>
      </c>
      <c r="I288" s="7">
        <f t="shared" si="18"/>
        <v>192.19200000000001</v>
      </c>
      <c r="J288" s="7">
        <f t="shared" si="19"/>
        <v>171.47119999999998</v>
      </c>
    </row>
    <row r="289" spans="1:10" x14ac:dyDescent="0.25">
      <c r="A289" s="3" t="s">
        <v>1014</v>
      </c>
      <c r="B289" s="3" t="s">
        <v>447</v>
      </c>
      <c r="C289" s="3" t="s">
        <v>446</v>
      </c>
      <c r="E289" s="1" t="str">
        <f t="shared" si="16"/>
        <v>83,17</v>
      </c>
      <c r="F289" s="1" t="str">
        <f t="shared" si="17"/>
        <v>73,91</v>
      </c>
      <c r="G289" s="7">
        <v>231</v>
      </c>
      <c r="H289" s="7">
        <v>232</v>
      </c>
      <c r="I289" s="7">
        <f t="shared" si="18"/>
        <v>192.12270000000001</v>
      </c>
      <c r="J289" s="7">
        <f t="shared" si="19"/>
        <v>171.47119999999998</v>
      </c>
    </row>
    <row r="290" spans="1:10" x14ac:dyDescent="0.25">
      <c r="A290" s="2" t="s">
        <v>1015</v>
      </c>
      <c r="B290" s="2" t="s">
        <v>62</v>
      </c>
      <c r="C290" s="2" t="s">
        <v>419</v>
      </c>
      <c r="E290" s="1" t="str">
        <f t="shared" si="16"/>
        <v>83,28</v>
      </c>
      <c r="F290" s="1" t="str">
        <f t="shared" si="17"/>
        <v>73,94</v>
      </c>
      <c r="G290" s="7">
        <v>231</v>
      </c>
      <c r="H290" s="7">
        <v>232</v>
      </c>
      <c r="I290" s="7">
        <f t="shared" si="18"/>
        <v>192.3768</v>
      </c>
      <c r="J290" s="7">
        <f t="shared" si="19"/>
        <v>171.54079999999999</v>
      </c>
    </row>
    <row r="291" spans="1:10" x14ac:dyDescent="0.25">
      <c r="A291" s="3" t="s">
        <v>1016</v>
      </c>
      <c r="B291" s="3" t="s">
        <v>448</v>
      </c>
      <c r="C291" s="3" t="s">
        <v>449</v>
      </c>
      <c r="E291" s="1" t="str">
        <f t="shared" si="16"/>
        <v>83,31</v>
      </c>
      <c r="F291" s="1" t="str">
        <f t="shared" si="17"/>
        <v>72,54</v>
      </c>
      <c r="G291" s="7">
        <v>231</v>
      </c>
      <c r="H291" s="7">
        <v>232</v>
      </c>
      <c r="I291" s="7">
        <f t="shared" si="18"/>
        <v>192.4461</v>
      </c>
      <c r="J291" s="7">
        <f t="shared" si="19"/>
        <v>168.29280000000003</v>
      </c>
    </row>
    <row r="292" spans="1:10" x14ac:dyDescent="0.25">
      <c r="A292" s="2" t="s">
        <v>1017</v>
      </c>
      <c r="B292" s="2" t="s">
        <v>450</v>
      </c>
      <c r="C292" s="2" t="s">
        <v>451</v>
      </c>
      <c r="E292" s="1" t="str">
        <f t="shared" si="16"/>
        <v>83,55</v>
      </c>
      <c r="F292" s="1" t="str">
        <f t="shared" si="17"/>
        <v>72,67</v>
      </c>
      <c r="G292" s="7">
        <v>231</v>
      </c>
      <c r="H292" s="7">
        <v>232</v>
      </c>
      <c r="I292" s="7">
        <f t="shared" si="18"/>
        <v>193.00049999999999</v>
      </c>
      <c r="J292" s="7">
        <f t="shared" si="19"/>
        <v>168.59439999999998</v>
      </c>
    </row>
    <row r="293" spans="1:10" x14ac:dyDescent="0.25">
      <c r="A293" s="3" t="s">
        <v>1018</v>
      </c>
      <c r="B293" s="3" t="s">
        <v>452</v>
      </c>
      <c r="C293" s="3" t="s">
        <v>453</v>
      </c>
      <c r="E293" s="1" t="str">
        <f t="shared" si="16"/>
        <v>83,8</v>
      </c>
      <c r="F293" s="1" t="str">
        <f t="shared" si="17"/>
        <v>72,9</v>
      </c>
      <c r="G293" s="7">
        <v>231</v>
      </c>
      <c r="H293" s="7">
        <v>232</v>
      </c>
      <c r="I293" s="7">
        <f t="shared" si="18"/>
        <v>193.578</v>
      </c>
      <c r="J293" s="7">
        <f t="shared" si="19"/>
        <v>169.12800000000004</v>
      </c>
    </row>
    <row r="294" spans="1:10" x14ac:dyDescent="0.25">
      <c r="A294" s="2" t="s">
        <v>1019</v>
      </c>
      <c r="B294" s="2" t="s">
        <v>454</v>
      </c>
      <c r="C294" s="2" t="s">
        <v>455</v>
      </c>
      <c r="E294" s="1" t="str">
        <f t="shared" si="16"/>
        <v>83,56</v>
      </c>
      <c r="F294" s="1" t="str">
        <f t="shared" si="17"/>
        <v>72,92</v>
      </c>
      <c r="G294" s="7">
        <v>231</v>
      </c>
      <c r="H294" s="7">
        <v>232</v>
      </c>
      <c r="I294" s="7">
        <f t="shared" si="18"/>
        <v>193.02360000000002</v>
      </c>
      <c r="J294" s="7">
        <f t="shared" si="19"/>
        <v>169.17439999999999</v>
      </c>
    </row>
    <row r="295" spans="1:10" x14ac:dyDescent="0.25">
      <c r="A295" s="3" t="s">
        <v>1020</v>
      </c>
      <c r="B295" s="3" t="s">
        <v>456</v>
      </c>
      <c r="C295" s="3" t="s">
        <v>457</v>
      </c>
      <c r="E295" s="1" t="str">
        <f t="shared" si="16"/>
        <v>83,43</v>
      </c>
      <c r="F295" s="1" t="str">
        <f t="shared" si="17"/>
        <v>72,91</v>
      </c>
      <c r="G295" s="7">
        <v>231</v>
      </c>
      <c r="H295" s="7">
        <v>232</v>
      </c>
      <c r="I295" s="7">
        <f t="shared" si="18"/>
        <v>192.72330000000002</v>
      </c>
      <c r="J295" s="7">
        <f t="shared" si="19"/>
        <v>169.15119999999999</v>
      </c>
    </row>
    <row r="296" spans="1:10" x14ac:dyDescent="0.25">
      <c r="A296" s="2" t="s">
        <v>1021</v>
      </c>
      <c r="B296" s="2" t="s">
        <v>458</v>
      </c>
      <c r="C296" s="2" t="s">
        <v>459</v>
      </c>
      <c r="E296" s="1" t="str">
        <f t="shared" si="16"/>
        <v>83,18</v>
      </c>
      <c r="F296" s="1" t="str">
        <f t="shared" si="17"/>
        <v>72,38</v>
      </c>
      <c r="G296" s="7">
        <v>231</v>
      </c>
      <c r="H296" s="7">
        <v>232</v>
      </c>
      <c r="I296" s="7">
        <f t="shared" si="18"/>
        <v>192.14580000000001</v>
      </c>
      <c r="J296" s="7">
        <f t="shared" si="19"/>
        <v>167.92160000000001</v>
      </c>
    </row>
    <row r="297" spans="1:10" x14ac:dyDescent="0.25">
      <c r="A297" s="3" t="s">
        <v>1022</v>
      </c>
      <c r="B297" s="3" t="s">
        <v>443</v>
      </c>
      <c r="C297" s="3" t="s">
        <v>460</v>
      </c>
      <c r="E297" s="1" t="str">
        <f t="shared" si="16"/>
        <v>83,15</v>
      </c>
      <c r="F297" s="1" t="str">
        <f t="shared" si="17"/>
        <v>72,33</v>
      </c>
      <c r="G297" s="7">
        <v>231</v>
      </c>
      <c r="H297" s="7">
        <v>232</v>
      </c>
      <c r="I297" s="7">
        <f t="shared" si="18"/>
        <v>192.07650000000001</v>
      </c>
      <c r="J297" s="7">
        <f t="shared" si="19"/>
        <v>167.80560000000003</v>
      </c>
    </row>
    <row r="298" spans="1:10" x14ac:dyDescent="0.25">
      <c r="A298" s="2" t="s">
        <v>1023</v>
      </c>
      <c r="B298" s="2" t="s">
        <v>461</v>
      </c>
      <c r="C298" s="2" t="s">
        <v>462</v>
      </c>
      <c r="E298" s="1" t="str">
        <f t="shared" si="16"/>
        <v>83,23</v>
      </c>
      <c r="F298" s="1" t="str">
        <f t="shared" si="17"/>
        <v>72,44</v>
      </c>
      <c r="G298" s="7">
        <v>231</v>
      </c>
      <c r="H298" s="7">
        <v>232</v>
      </c>
      <c r="I298" s="7">
        <f t="shared" si="18"/>
        <v>192.26130000000001</v>
      </c>
      <c r="J298" s="7">
        <f t="shared" si="19"/>
        <v>168.06079999999997</v>
      </c>
    </row>
    <row r="299" spans="1:10" x14ac:dyDescent="0.25">
      <c r="A299" s="3" t="s">
        <v>1024</v>
      </c>
      <c r="B299" s="3" t="s">
        <v>85</v>
      </c>
      <c r="C299" s="3" t="s">
        <v>463</v>
      </c>
      <c r="E299" s="1" t="str">
        <f t="shared" si="16"/>
        <v>83,37</v>
      </c>
      <c r="F299" s="1" t="str">
        <f t="shared" si="17"/>
        <v>72,48</v>
      </c>
      <c r="G299" s="7">
        <v>231</v>
      </c>
      <c r="H299" s="7">
        <v>232</v>
      </c>
      <c r="I299" s="7">
        <f t="shared" si="18"/>
        <v>192.5847</v>
      </c>
      <c r="J299" s="7">
        <f t="shared" si="19"/>
        <v>168.15360000000001</v>
      </c>
    </row>
    <row r="300" spans="1:10" x14ac:dyDescent="0.25">
      <c r="A300" s="2" t="s">
        <v>1025</v>
      </c>
      <c r="B300" s="2" t="s">
        <v>464</v>
      </c>
      <c r="C300" s="2" t="s">
        <v>465</v>
      </c>
      <c r="E300" s="1" t="str">
        <f t="shared" si="16"/>
        <v>83,41</v>
      </c>
      <c r="F300" s="1" t="str">
        <f t="shared" si="17"/>
        <v>72,53</v>
      </c>
      <c r="G300" s="7">
        <v>231</v>
      </c>
      <c r="H300" s="7">
        <v>232</v>
      </c>
      <c r="I300" s="7">
        <f t="shared" si="18"/>
        <v>192.6771</v>
      </c>
      <c r="J300" s="7">
        <f t="shared" si="19"/>
        <v>168.2696</v>
      </c>
    </row>
    <row r="301" spans="1:10" x14ac:dyDescent="0.25">
      <c r="A301" s="3" t="s">
        <v>1026</v>
      </c>
      <c r="B301" s="3" t="s">
        <v>62</v>
      </c>
      <c r="C301" s="3" t="s">
        <v>466</v>
      </c>
      <c r="E301" s="1" t="str">
        <f t="shared" si="16"/>
        <v>83,28</v>
      </c>
      <c r="F301" s="1" t="str">
        <f t="shared" si="17"/>
        <v>72,65</v>
      </c>
      <c r="G301" s="7">
        <v>231</v>
      </c>
      <c r="H301" s="7">
        <v>232</v>
      </c>
      <c r="I301" s="7">
        <f t="shared" si="18"/>
        <v>192.3768</v>
      </c>
      <c r="J301" s="7">
        <f t="shared" si="19"/>
        <v>168.54800000000003</v>
      </c>
    </row>
    <row r="302" spans="1:10" x14ac:dyDescent="0.25">
      <c r="A302" s="2" t="s">
        <v>1027</v>
      </c>
      <c r="B302" s="2" t="s">
        <v>467</v>
      </c>
      <c r="C302" s="2" t="s">
        <v>468</v>
      </c>
      <c r="E302" s="1" t="str">
        <f t="shared" si="16"/>
        <v>83,3</v>
      </c>
      <c r="F302" s="1" t="str">
        <f t="shared" si="17"/>
        <v>72,73</v>
      </c>
      <c r="G302" s="7">
        <v>231</v>
      </c>
      <c r="H302" s="7">
        <v>232</v>
      </c>
      <c r="I302" s="7">
        <f t="shared" si="18"/>
        <v>192.423</v>
      </c>
      <c r="J302" s="7">
        <f t="shared" si="19"/>
        <v>168.7336</v>
      </c>
    </row>
    <row r="303" spans="1:10" x14ac:dyDescent="0.25">
      <c r="A303" s="3" t="s">
        <v>1028</v>
      </c>
      <c r="B303" s="3" t="s">
        <v>88</v>
      </c>
      <c r="C303" s="3" t="s">
        <v>469</v>
      </c>
      <c r="E303" s="1" t="str">
        <f t="shared" si="16"/>
        <v>83,34</v>
      </c>
      <c r="F303" s="1" t="str">
        <f t="shared" si="17"/>
        <v>72,66</v>
      </c>
      <c r="G303" s="7">
        <v>231</v>
      </c>
      <c r="H303" s="7">
        <v>232</v>
      </c>
      <c r="I303" s="7">
        <f t="shared" si="18"/>
        <v>192.5154</v>
      </c>
      <c r="J303" s="7">
        <f t="shared" si="19"/>
        <v>168.57119999999998</v>
      </c>
    </row>
    <row r="304" spans="1:10" x14ac:dyDescent="0.25">
      <c r="A304" s="2" t="s">
        <v>1029</v>
      </c>
      <c r="B304" s="2" t="s">
        <v>470</v>
      </c>
      <c r="C304" s="2" t="s">
        <v>471</v>
      </c>
      <c r="E304" s="1" t="str">
        <f t="shared" si="16"/>
        <v>83,62</v>
      </c>
      <c r="F304" s="1" t="str">
        <f t="shared" si="17"/>
        <v>72,79</v>
      </c>
      <c r="G304" s="7">
        <v>231</v>
      </c>
      <c r="H304" s="7">
        <v>232</v>
      </c>
      <c r="I304" s="7">
        <f t="shared" si="18"/>
        <v>193.16220000000001</v>
      </c>
      <c r="J304" s="7">
        <f t="shared" si="19"/>
        <v>168.87280000000001</v>
      </c>
    </row>
    <row r="305" spans="1:10" x14ac:dyDescent="0.25">
      <c r="A305" s="3" t="s">
        <v>1030</v>
      </c>
      <c r="B305" s="3" t="s">
        <v>95</v>
      </c>
      <c r="C305" s="3" t="s">
        <v>472</v>
      </c>
      <c r="E305" s="1" t="str">
        <f t="shared" si="16"/>
        <v>83,79</v>
      </c>
      <c r="F305" s="1" t="str">
        <f t="shared" si="17"/>
        <v>72,82</v>
      </c>
      <c r="G305" s="7">
        <v>231</v>
      </c>
      <c r="H305" s="7">
        <v>232</v>
      </c>
      <c r="I305" s="7">
        <f t="shared" si="18"/>
        <v>193.5549</v>
      </c>
      <c r="J305" s="7">
        <f t="shared" si="19"/>
        <v>168.94239999999999</v>
      </c>
    </row>
    <row r="306" spans="1:10" x14ac:dyDescent="0.25">
      <c r="A306" s="2" t="s">
        <v>1031</v>
      </c>
      <c r="B306" s="2" t="s">
        <v>473</v>
      </c>
      <c r="C306" s="2" t="s">
        <v>474</v>
      </c>
      <c r="E306" s="1" t="str">
        <f t="shared" si="16"/>
        <v>84,44</v>
      </c>
      <c r="F306" s="1" t="str">
        <f t="shared" si="17"/>
        <v>72,81</v>
      </c>
      <c r="G306" s="7">
        <v>231</v>
      </c>
      <c r="H306" s="7">
        <v>232</v>
      </c>
      <c r="I306" s="7">
        <f t="shared" si="18"/>
        <v>195.0564</v>
      </c>
      <c r="J306" s="7">
        <f t="shared" si="19"/>
        <v>168.91920000000002</v>
      </c>
    </row>
    <row r="307" spans="1:10" x14ac:dyDescent="0.25">
      <c r="A307" s="3" t="s">
        <v>1032</v>
      </c>
      <c r="B307" s="3" t="s">
        <v>475</v>
      </c>
      <c r="C307" s="3" t="s">
        <v>476</v>
      </c>
      <c r="E307" s="1" t="str">
        <f t="shared" si="16"/>
        <v>84,46</v>
      </c>
      <c r="F307" s="1" t="str">
        <f t="shared" si="17"/>
        <v>72,77</v>
      </c>
      <c r="G307" s="7">
        <v>231</v>
      </c>
      <c r="H307" s="7">
        <v>232</v>
      </c>
      <c r="I307" s="7">
        <f t="shared" si="18"/>
        <v>195.1026</v>
      </c>
      <c r="J307" s="7">
        <f t="shared" si="19"/>
        <v>168.82640000000001</v>
      </c>
    </row>
    <row r="308" spans="1:10" x14ac:dyDescent="0.25">
      <c r="A308" s="2" t="s">
        <v>1033</v>
      </c>
      <c r="B308" s="2" t="s">
        <v>477</v>
      </c>
      <c r="C308" s="2" t="s">
        <v>471</v>
      </c>
      <c r="E308" s="1" t="str">
        <f t="shared" si="16"/>
        <v>84,36</v>
      </c>
      <c r="F308" s="1" t="str">
        <f t="shared" si="17"/>
        <v>72,79</v>
      </c>
      <c r="G308" s="7">
        <v>231</v>
      </c>
      <c r="H308" s="7">
        <v>232</v>
      </c>
      <c r="I308" s="7">
        <f t="shared" si="18"/>
        <v>194.8716</v>
      </c>
      <c r="J308" s="7">
        <f t="shared" si="19"/>
        <v>168.87280000000001</v>
      </c>
    </row>
    <row r="309" spans="1:10" x14ac:dyDescent="0.25">
      <c r="A309" s="3" t="s">
        <v>1034</v>
      </c>
      <c r="B309" s="3" t="s">
        <v>478</v>
      </c>
      <c r="C309" s="3" t="s">
        <v>479</v>
      </c>
      <c r="E309" s="1" t="str">
        <f t="shared" si="16"/>
        <v>84,4</v>
      </c>
      <c r="F309" s="1" t="str">
        <f t="shared" si="17"/>
        <v>72,89</v>
      </c>
      <c r="G309" s="7">
        <v>231</v>
      </c>
      <c r="H309" s="7">
        <v>232</v>
      </c>
      <c r="I309" s="7">
        <f t="shared" si="18"/>
        <v>194.96400000000003</v>
      </c>
      <c r="J309" s="7">
        <f t="shared" si="19"/>
        <v>169.10479999999998</v>
      </c>
    </row>
    <row r="310" spans="1:10" x14ac:dyDescent="0.25">
      <c r="A310" s="2" t="s">
        <v>1035</v>
      </c>
      <c r="B310" s="2" t="s">
        <v>480</v>
      </c>
      <c r="C310" s="2" t="s">
        <v>481</v>
      </c>
      <c r="E310" s="1" t="str">
        <f t="shared" si="16"/>
        <v>84,52</v>
      </c>
      <c r="F310" s="1" t="str">
        <f t="shared" si="17"/>
        <v>72,95</v>
      </c>
      <c r="G310" s="7">
        <v>231</v>
      </c>
      <c r="H310" s="7">
        <v>232</v>
      </c>
      <c r="I310" s="7">
        <f t="shared" si="18"/>
        <v>195.24119999999999</v>
      </c>
      <c r="J310" s="7">
        <f t="shared" si="19"/>
        <v>169.24400000000003</v>
      </c>
    </row>
    <row r="311" spans="1:10" x14ac:dyDescent="0.25">
      <c r="A311" s="3" t="s">
        <v>1036</v>
      </c>
      <c r="B311" s="3" t="s">
        <v>482</v>
      </c>
      <c r="C311" s="3" t="s">
        <v>483</v>
      </c>
      <c r="E311" s="1" t="str">
        <f t="shared" si="16"/>
        <v>84,71</v>
      </c>
      <c r="F311" s="1" t="str">
        <f t="shared" si="17"/>
        <v>73,05</v>
      </c>
      <c r="G311" s="7">
        <v>231</v>
      </c>
      <c r="H311" s="7">
        <v>232</v>
      </c>
      <c r="I311" s="7">
        <f t="shared" si="18"/>
        <v>195.68009999999998</v>
      </c>
      <c r="J311" s="7">
        <f t="shared" si="19"/>
        <v>169.476</v>
      </c>
    </row>
    <row r="312" spans="1:10" x14ac:dyDescent="0.25">
      <c r="A312" s="2" t="s">
        <v>1037</v>
      </c>
      <c r="B312" s="2" t="s">
        <v>484</v>
      </c>
      <c r="C312" s="2" t="s">
        <v>485</v>
      </c>
      <c r="E312" s="1" t="str">
        <f t="shared" si="16"/>
        <v>84,88</v>
      </c>
      <c r="F312" s="1" t="str">
        <f t="shared" si="17"/>
        <v>73,08</v>
      </c>
      <c r="G312" s="7">
        <v>231</v>
      </c>
      <c r="H312" s="7">
        <v>232</v>
      </c>
      <c r="I312" s="7">
        <f t="shared" si="18"/>
        <v>196.0728</v>
      </c>
      <c r="J312" s="7">
        <f t="shared" si="19"/>
        <v>169.54560000000001</v>
      </c>
    </row>
    <row r="313" spans="1:10" x14ac:dyDescent="0.25">
      <c r="A313" s="3" t="s">
        <v>1038</v>
      </c>
      <c r="B313" s="3" t="s">
        <v>486</v>
      </c>
      <c r="C313" s="3" t="s">
        <v>479</v>
      </c>
      <c r="E313" s="1" t="str">
        <f t="shared" si="16"/>
        <v>84,86</v>
      </c>
      <c r="F313" s="1" t="str">
        <f t="shared" si="17"/>
        <v>72,89</v>
      </c>
      <c r="G313" s="7">
        <v>231</v>
      </c>
      <c r="H313" s="7">
        <v>232</v>
      </c>
      <c r="I313" s="7">
        <f t="shared" si="18"/>
        <v>196.0266</v>
      </c>
      <c r="J313" s="7">
        <f t="shared" si="19"/>
        <v>169.10479999999998</v>
      </c>
    </row>
    <row r="314" spans="1:10" x14ac:dyDescent="0.25">
      <c r="A314" s="2" t="s">
        <v>1039</v>
      </c>
      <c r="B314" s="2" t="s">
        <v>382</v>
      </c>
      <c r="C314" s="2" t="s">
        <v>483</v>
      </c>
      <c r="E314" s="1" t="str">
        <f t="shared" si="16"/>
        <v>85,05</v>
      </c>
      <c r="F314" s="1" t="str">
        <f t="shared" si="17"/>
        <v>73,05</v>
      </c>
      <c r="G314" s="7">
        <v>231</v>
      </c>
      <c r="H314" s="7">
        <v>232</v>
      </c>
      <c r="I314" s="7">
        <f t="shared" si="18"/>
        <v>196.46549999999999</v>
      </c>
      <c r="J314" s="7">
        <f t="shared" si="19"/>
        <v>169.476</v>
      </c>
    </row>
    <row r="315" spans="1:10" x14ac:dyDescent="0.25">
      <c r="A315" s="3" t="s">
        <v>1040</v>
      </c>
      <c r="B315" s="3" t="s">
        <v>487</v>
      </c>
      <c r="C315" s="3" t="s">
        <v>485</v>
      </c>
      <c r="E315" s="1" t="str">
        <f t="shared" si="16"/>
        <v>85,04</v>
      </c>
      <c r="F315" s="1" t="str">
        <f t="shared" si="17"/>
        <v>73,08</v>
      </c>
      <c r="G315" s="7">
        <v>231</v>
      </c>
      <c r="H315" s="7">
        <v>232</v>
      </c>
      <c r="I315" s="7">
        <f t="shared" si="18"/>
        <v>196.44240000000002</v>
      </c>
      <c r="J315" s="7">
        <f t="shared" si="19"/>
        <v>169.54560000000001</v>
      </c>
    </row>
    <row r="316" spans="1:10" x14ac:dyDescent="0.25">
      <c r="A316" s="2" t="s">
        <v>1041</v>
      </c>
      <c r="B316" s="2" t="s">
        <v>488</v>
      </c>
      <c r="C316" s="2" t="s">
        <v>489</v>
      </c>
      <c r="E316" s="1" t="str">
        <f t="shared" si="16"/>
        <v>85,11</v>
      </c>
      <c r="F316" s="1" t="str">
        <f t="shared" si="17"/>
        <v>73,09</v>
      </c>
      <c r="G316" s="7">
        <v>231</v>
      </c>
      <c r="H316" s="7">
        <v>232</v>
      </c>
      <c r="I316" s="7">
        <f t="shared" si="18"/>
        <v>196.60409999999999</v>
      </c>
      <c r="J316" s="7">
        <f t="shared" si="19"/>
        <v>169.56880000000001</v>
      </c>
    </row>
    <row r="317" spans="1:10" x14ac:dyDescent="0.25">
      <c r="A317" s="3" t="s">
        <v>1042</v>
      </c>
      <c r="B317" s="3" t="s">
        <v>144</v>
      </c>
      <c r="C317" s="3" t="s">
        <v>490</v>
      </c>
      <c r="E317" s="1" t="str">
        <f t="shared" si="16"/>
        <v>85,15</v>
      </c>
      <c r="F317" s="1" t="str">
        <f t="shared" si="17"/>
        <v>72,98</v>
      </c>
      <c r="G317" s="7">
        <v>231</v>
      </c>
      <c r="H317" s="7">
        <v>232</v>
      </c>
      <c r="I317" s="7">
        <f t="shared" si="18"/>
        <v>196.69650000000001</v>
      </c>
      <c r="J317" s="7">
        <f t="shared" si="19"/>
        <v>169.31360000000001</v>
      </c>
    </row>
    <row r="318" spans="1:10" x14ac:dyDescent="0.25">
      <c r="A318" s="2" t="s">
        <v>1043</v>
      </c>
      <c r="B318" s="2" t="s">
        <v>491</v>
      </c>
      <c r="C318" s="2" t="s">
        <v>492</v>
      </c>
      <c r="E318" s="1" t="str">
        <f t="shared" si="16"/>
        <v>85,13</v>
      </c>
      <c r="F318" s="1" t="str">
        <f t="shared" si="17"/>
        <v>73,07</v>
      </c>
      <c r="G318" s="7">
        <v>231</v>
      </c>
      <c r="H318" s="7">
        <v>232</v>
      </c>
      <c r="I318" s="7">
        <f t="shared" si="18"/>
        <v>196.65029999999999</v>
      </c>
      <c r="J318" s="7">
        <f t="shared" si="19"/>
        <v>169.52239999999998</v>
      </c>
    </row>
    <row r="319" spans="1:10" x14ac:dyDescent="0.25">
      <c r="A319" s="3" t="s">
        <v>1044</v>
      </c>
      <c r="B319" s="3" t="s">
        <v>493</v>
      </c>
      <c r="C319" s="3" t="s">
        <v>494</v>
      </c>
      <c r="E319" s="1" t="str">
        <f t="shared" si="16"/>
        <v>85,21</v>
      </c>
      <c r="F319" s="1" t="str">
        <f t="shared" si="17"/>
        <v>73,11</v>
      </c>
      <c r="G319" s="7">
        <v>231</v>
      </c>
      <c r="H319" s="7">
        <v>232</v>
      </c>
      <c r="I319" s="7">
        <f t="shared" si="18"/>
        <v>196.83509999999998</v>
      </c>
      <c r="J319" s="7">
        <f t="shared" si="19"/>
        <v>169.61520000000002</v>
      </c>
    </row>
    <row r="320" spans="1:10" x14ac:dyDescent="0.25">
      <c r="A320" s="2" t="s">
        <v>1045</v>
      </c>
      <c r="B320" s="2" t="s">
        <v>495</v>
      </c>
      <c r="C320" s="2" t="s">
        <v>496</v>
      </c>
      <c r="E320" s="1" t="str">
        <f t="shared" si="16"/>
        <v>85,42</v>
      </c>
      <c r="F320" s="1" t="str">
        <f t="shared" si="17"/>
        <v>73,17</v>
      </c>
      <c r="G320" s="7">
        <v>231</v>
      </c>
      <c r="H320" s="7">
        <v>232</v>
      </c>
      <c r="I320" s="7">
        <f t="shared" si="18"/>
        <v>197.3202</v>
      </c>
      <c r="J320" s="7">
        <f t="shared" si="19"/>
        <v>169.75439999999998</v>
      </c>
    </row>
    <row r="321" spans="1:10" x14ac:dyDescent="0.25">
      <c r="A321" s="3" t="s">
        <v>1046</v>
      </c>
      <c r="B321" s="3" t="s">
        <v>497</v>
      </c>
      <c r="C321" s="3" t="s">
        <v>498</v>
      </c>
      <c r="E321" s="1" t="str">
        <f t="shared" si="16"/>
        <v>85,55</v>
      </c>
      <c r="F321" s="1" t="str">
        <f t="shared" si="17"/>
        <v>73,27</v>
      </c>
      <c r="G321" s="7">
        <v>231</v>
      </c>
      <c r="H321" s="7">
        <v>232</v>
      </c>
      <c r="I321" s="7">
        <f t="shared" si="18"/>
        <v>197.62049999999999</v>
      </c>
      <c r="J321" s="7">
        <f t="shared" si="19"/>
        <v>169.9864</v>
      </c>
    </row>
    <row r="322" spans="1:10" x14ac:dyDescent="0.25">
      <c r="A322" s="2" t="s">
        <v>1047</v>
      </c>
      <c r="B322" s="2" t="s">
        <v>499</v>
      </c>
      <c r="C322" s="2" t="s">
        <v>500</v>
      </c>
      <c r="E322" s="1" t="str">
        <f t="shared" si="16"/>
        <v>85,5</v>
      </c>
      <c r="F322" s="1" t="str">
        <f t="shared" si="17"/>
        <v>73,35</v>
      </c>
      <c r="G322" s="7">
        <v>231</v>
      </c>
      <c r="H322" s="7">
        <v>232</v>
      </c>
      <c r="I322" s="7">
        <f t="shared" si="18"/>
        <v>197.505</v>
      </c>
      <c r="J322" s="7">
        <f t="shared" si="19"/>
        <v>170.17199999999997</v>
      </c>
    </row>
    <row r="323" spans="1:10" x14ac:dyDescent="0.25">
      <c r="A323" s="3" t="s">
        <v>1048</v>
      </c>
      <c r="B323" s="3" t="s">
        <v>180</v>
      </c>
      <c r="C323" s="3" t="s">
        <v>501</v>
      </c>
      <c r="E323" s="1" t="str">
        <f t="shared" ref="E323:E386" si="20">SUBSTITUTE(B323,CHAR(160),"")</f>
        <v>85,67</v>
      </c>
      <c r="F323" s="1" t="str">
        <f t="shared" ref="F323:F386" si="21">SUBSTITUTE(C323,CHAR(160),"")</f>
        <v>73,42</v>
      </c>
      <c r="G323" s="7">
        <v>231</v>
      </c>
      <c r="H323" s="7">
        <v>232</v>
      </c>
      <c r="I323" s="7">
        <f t="shared" ref="I323:I386" si="22">(G323*E323)/100</f>
        <v>197.89770000000001</v>
      </c>
      <c r="J323" s="7">
        <f t="shared" ref="J323:J386" si="23">(H323*F323)/100</f>
        <v>170.33439999999999</v>
      </c>
    </row>
    <row r="324" spans="1:10" x14ac:dyDescent="0.25">
      <c r="A324" s="2" t="s">
        <v>1049</v>
      </c>
      <c r="B324" s="2" t="s">
        <v>502</v>
      </c>
      <c r="C324" s="2" t="s">
        <v>503</v>
      </c>
      <c r="E324" s="1" t="str">
        <f t="shared" si="20"/>
        <v>85,65</v>
      </c>
      <c r="F324" s="1" t="str">
        <f t="shared" si="21"/>
        <v>73,72</v>
      </c>
      <c r="G324" s="7">
        <v>231</v>
      </c>
      <c r="H324" s="7">
        <v>232</v>
      </c>
      <c r="I324" s="7">
        <f t="shared" si="22"/>
        <v>197.85150000000002</v>
      </c>
      <c r="J324" s="7">
        <f t="shared" si="23"/>
        <v>171.03040000000001</v>
      </c>
    </row>
    <row r="325" spans="1:10" x14ac:dyDescent="0.25">
      <c r="A325" s="3" t="s">
        <v>1050</v>
      </c>
      <c r="B325" s="3" t="s">
        <v>504</v>
      </c>
      <c r="C325" s="3" t="s">
        <v>505</v>
      </c>
      <c r="E325" s="1" t="str">
        <f t="shared" si="20"/>
        <v>85,87</v>
      </c>
      <c r="F325" s="1" t="str">
        <f t="shared" si="21"/>
        <v>73,97</v>
      </c>
      <c r="G325" s="7">
        <v>231</v>
      </c>
      <c r="H325" s="7">
        <v>232</v>
      </c>
      <c r="I325" s="7">
        <f t="shared" si="22"/>
        <v>198.3597</v>
      </c>
      <c r="J325" s="7">
        <f t="shared" si="23"/>
        <v>171.6104</v>
      </c>
    </row>
    <row r="326" spans="1:10" x14ac:dyDescent="0.25">
      <c r="A326" s="2" t="s">
        <v>1051</v>
      </c>
      <c r="B326" s="2" t="s">
        <v>506</v>
      </c>
      <c r="C326" s="2" t="s">
        <v>507</v>
      </c>
      <c r="E326" s="1" t="str">
        <f t="shared" si="20"/>
        <v>85,86</v>
      </c>
      <c r="F326" s="1" t="str">
        <f t="shared" si="21"/>
        <v>74,07</v>
      </c>
      <c r="G326" s="7">
        <v>231</v>
      </c>
      <c r="H326" s="7">
        <v>232</v>
      </c>
      <c r="I326" s="7">
        <f t="shared" si="22"/>
        <v>198.3366</v>
      </c>
      <c r="J326" s="7">
        <f t="shared" si="23"/>
        <v>171.84239999999997</v>
      </c>
    </row>
    <row r="327" spans="1:10" x14ac:dyDescent="0.25">
      <c r="A327" s="3" t="s">
        <v>1052</v>
      </c>
      <c r="B327" s="3" t="s">
        <v>508</v>
      </c>
      <c r="C327" s="3" t="s">
        <v>509</v>
      </c>
      <c r="E327" s="1" t="str">
        <f t="shared" si="20"/>
        <v>86,29</v>
      </c>
      <c r="F327" s="1" t="str">
        <f t="shared" si="21"/>
        <v>74,26</v>
      </c>
      <c r="G327" s="7">
        <v>231</v>
      </c>
      <c r="H327" s="7">
        <v>232</v>
      </c>
      <c r="I327" s="7">
        <f t="shared" si="22"/>
        <v>199.32990000000001</v>
      </c>
      <c r="J327" s="7">
        <f t="shared" si="23"/>
        <v>172.28319999999999</v>
      </c>
    </row>
    <row r="328" spans="1:10" x14ac:dyDescent="0.25">
      <c r="A328" s="2" t="s">
        <v>1053</v>
      </c>
      <c r="B328" s="2" t="s">
        <v>510</v>
      </c>
      <c r="C328" s="2" t="s">
        <v>511</v>
      </c>
      <c r="E328" s="1" t="str">
        <f t="shared" si="20"/>
        <v>86,34</v>
      </c>
      <c r="F328" s="1" t="str">
        <f t="shared" si="21"/>
        <v>74,31</v>
      </c>
      <c r="G328" s="7">
        <v>231</v>
      </c>
      <c r="H328" s="7">
        <v>232</v>
      </c>
      <c r="I328" s="7">
        <f t="shared" si="22"/>
        <v>199.44540000000001</v>
      </c>
      <c r="J328" s="7">
        <f t="shared" si="23"/>
        <v>172.39920000000001</v>
      </c>
    </row>
    <row r="329" spans="1:10" x14ac:dyDescent="0.25">
      <c r="A329" s="3" t="s">
        <v>1054</v>
      </c>
      <c r="B329" s="3" t="s">
        <v>510</v>
      </c>
      <c r="C329" s="3" t="s">
        <v>512</v>
      </c>
      <c r="E329" s="1" t="str">
        <f t="shared" si="20"/>
        <v>86,34</v>
      </c>
      <c r="F329" s="1" t="str">
        <f t="shared" si="21"/>
        <v>74,47</v>
      </c>
      <c r="G329" s="7">
        <v>231</v>
      </c>
      <c r="H329" s="7">
        <v>232</v>
      </c>
      <c r="I329" s="7">
        <f t="shared" si="22"/>
        <v>199.44540000000001</v>
      </c>
      <c r="J329" s="7">
        <f t="shared" si="23"/>
        <v>172.7704</v>
      </c>
    </row>
    <row r="330" spans="1:10" x14ac:dyDescent="0.25">
      <c r="A330" s="2" t="s">
        <v>1055</v>
      </c>
      <c r="B330" s="2" t="s">
        <v>84</v>
      </c>
      <c r="C330" s="2" t="s">
        <v>410</v>
      </c>
      <c r="E330" s="1" t="str">
        <f t="shared" si="20"/>
        <v>86,42</v>
      </c>
      <c r="F330" s="1" t="str">
        <f t="shared" si="21"/>
        <v>74,52</v>
      </c>
      <c r="G330" s="7">
        <v>231</v>
      </c>
      <c r="H330" s="7">
        <v>232</v>
      </c>
      <c r="I330" s="7">
        <f t="shared" si="22"/>
        <v>199.6302</v>
      </c>
      <c r="J330" s="7">
        <f t="shared" si="23"/>
        <v>172.88639999999998</v>
      </c>
    </row>
    <row r="331" spans="1:10" x14ac:dyDescent="0.25">
      <c r="A331" s="3" t="s">
        <v>1056</v>
      </c>
      <c r="B331" s="3" t="s">
        <v>84</v>
      </c>
      <c r="C331" s="3" t="s">
        <v>513</v>
      </c>
      <c r="E331" s="1" t="str">
        <f t="shared" si="20"/>
        <v>86,42</v>
      </c>
      <c r="F331" s="1" t="str">
        <f t="shared" si="21"/>
        <v>74,49</v>
      </c>
      <c r="G331" s="7">
        <v>231</v>
      </c>
      <c r="H331" s="7">
        <v>232</v>
      </c>
      <c r="I331" s="7">
        <f t="shared" si="22"/>
        <v>199.6302</v>
      </c>
      <c r="J331" s="7">
        <f t="shared" si="23"/>
        <v>172.8168</v>
      </c>
    </row>
    <row r="332" spans="1:10" x14ac:dyDescent="0.25">
      <c r="A332" s="2" t="s">
        <v>1057</v>
      </c>
      <c r="B332" s="2" t="s">
        <v>514</v>
      </c>
      <c r="C332" s="2" t="s">
        <v>515</v>
      </c>
      <c r="E332" s="1" t="str">
        <f t="shared" si="20"/>
        <v>86,49</v>
      </c>
      <c r="F332" s="1" t="str">
        <f t="shared" si="21"/>
        <v>74,53</v>
      </c>
      <c r="G332" s="7">
        <v>231</v>
      </c>
      <c r="H332" s="7">
        <v>232</v>
      </c>
      <c r="I332" s="7">
        <f t="shared" si="22"/>
        <v>199.7919</v>
      </c>
      <c r="J332" s="7">
        <f t="shared" si="23"/>
        <v>172.90959999999998</v>
      </c>
    </row>
    <row r="333" spans="1:10" x14ac:dyDescent="0.25">
      <c r="A333" s="3" t="s">
        <v>1058</v>
      </c>
      <c r="B333" s="3" t="s">
        <v>516</v>
      </c>
      <c r="C333" s="3" t="s">
        <v>517</v>
      </c>
      <c r="E333" s="1" t="str">
        <f t="shared" si="20"/>
        <v>86,56</v>
      </c>
      <c r="F333" s="1" t="str">
        <f t="shared" si="21"/>
        <v>74,58</v>
      </c>
      <c r="G333" s="7">
        <v>231</v>
      </c>
      <c r="H333" s="7">
        <v>232</v>
      </c>
      <c r="I333" s="7">
        <f t="shared" si="22"/>
        <v>199.95359999999999</v>
      </c>
      <c r="J333" s="7">
        <f t="shared" si="23"/>
        <v>173.02560000000003</v>
      </c>
    </row>
    <row r="334" spans="1:10" x14ac:dyDescent="0.25">
      <c r="A334" s="2" t="s">
        <v>1059</v>
      </c>
      <c r="B334" s="2" t="s">
        <v>518</v>
      </c>
      <c r="C334" s="2" t="s">
        <v>517</v>
      </c>
      <c r="E334" s="1" t="str">
        <f t="shared" si="20"/>
        <v>86,72</v>
      </c>
      <c r="F334" s="1" t="str">
        <f t="shared" si="21"/>
        <v>74,58</v>
      </c>
      <c r="G334" s="7">
        <v>231</v>
      </c>
      <c r="H334" s="7">
        <v>232</v>
      </c>
      <c r="I334" s="7">
        <f t="shared" si="22"/>
        <v>200.32319999999999</v>
      </c>
      <c r="J334" s="7">
        <f t="shared" si="23"/>
        <v>173.02560000000003</v>
      </c>
    </row>
    <row r="335" spans="1:10" x14ac:dyDescent="0.25">
      <c r="A335" s="3" t="s">
        <v>1060</v>
      </c>
      <c r="B335" s="3" t="s">
        <v>519</v>
      </c>
      <c r="C335" s="3" t="s">
        <v>520</v>
      </c>
      <c r="E335" s="1" t="str">
        <f t="shared" si="20"/>
        <v>86,69</v>
      </c>
      <c r="F335" s="1" t="str">
        <f t="shared" si="21"/>
        <v>74,61</v>
      </c>
      <c r="G335" s="7">
        <v>231</v>
      </c>
      <c r="H335" s="7">
        <v>232</v>
      </c>
      <c r="I335" s="7">
        <f t="shared" si="22"/>
        <v>200.25389999999999</v>
      </c>
      <c r="J335" s="7">
        <f t="shared" si="23"/>
        <v>173.09520000000001</v>
      </c>
    </row>
    <row r="336" spans="1:10" x14ac:dyDescent="0.25">
      <c r="A336" s="2" t="s">
        <v>1061</v>
      </c>
      <c r="B336" s="2" t="s">
        <v>521</v>
      </c>
      <c r="C336" s="2" t="s">
        <v>522</v>
      </c>
      <c r="E336" s="1" t="str">
        <f t="shared" si="20"/>
        <v>86,62</v>
      </c>
      <c r="F336" s="1" t="str">
        <f t="shared" si="21"/>
        <v>74,71</v>
      </c>
      <c r="G336" s="7">
        <v>231</v>
      </c>
      <c r="H336" s="7">
        <v>232</v>
      </c>
      <c r="I336" s="7">
        <f t="shared" si="22"/>
        <v>200.09220000000002</v>
      </c>
      <c r="J336" s="7">
        <f t="shared" si="23"/>
        <v>173.32719999999998</v>
      </c>
    </row>
    <row r="337" spans="1:10" x14ac:dyDescent="0.25">
      <c r="A337" s="3" t="s">
        <v>1062</v>
      </c>
      <c r="B337" s="3" t="s">
        <v>523</v>
      </c>
      <c r="C337" s="3" t="s">
        <v>524</v>
      </c>
      <c r="E337" s="1" t="str">
        <f t="shared" si="20"/>
        <v>86,61</v>
      </c>
      <c r="F337" s="1" t="str">
        <f t="shared" si="21"/>
        <v>74,79</v>
      </c>
      <c r="G337" s="7">
        <v>231</v>
      </c>
      <c r="H337" s="7">
        <v>232</v>
      </c>
      <c r="I337" s="7">
        <f t="shared" si="22"/>
        <v>200.06909999999999</v>
      </c>
      <c r="J337" s="7">
        <f t="shared" si="23"/>
        <v>173.51280000000003</v>
      </c>
    </row>
    <row r="338" spans="1:10" x14ac:dyDescent="0.25">
      <c r="A338" s="2" t="s">
        <v>1063</v>
      </c>
      <c r="B338" s="2" t="s">
        <v>166</v>
      </c>
      <c r="C338" s="2" t="s">
        <v>525</v>
      </c>
      <c r="E338" s="1" t="str">
        <f t="shared" si="20"/>
        <v>86,26</v>
      </c>
      <c r="F338" s="1" t="str">
        <f t="shared" si="21"/>
        <v>74,33</v>
      </c>
      <c r="G338" s="7">
        <v>231</v>
      </c>
      <c r="H338" s="7">
        <v>232</v>
      </c>
      <c r="I338" s="7">
        <f t="shared" si="22"/>
        <v>199.26060000000001</v>
      </c>
      <c r="J338" s="7">
        <f t="shared" si="23"/>
        <v>172.44560000000001</v>
      </c>
    </row>
    <row r="339" spans="1:10" x14ac:dyDescent="0.25">
      <c r="A339" s="3" t="s">
        <v>1064</v>
      </c>
      <c r="B339" s="3" t="s">
        <v>86</v>
      </c>
      <c r="C339" s="3" t="s">
        <v>526</v>
      </c>
      <c r="E339" s="1" t="str">
        <f t="shared" si="20"/>
        <v>86,55</v>
      </c>
      <c r="F339" s="1" t="str">
        <f t="shared" si="21"/>
        <v>74,36</v>
      </c>
      <c r="G339" s="7">
        <v>231</v>
      </c>
      <c r="H339" s="7">
        <v>232</v>
      </c>
      <c r="I339" s="7">
        <f t="shared" si="22"/>
        <v>199.93049999999999</v>
      </c>
      <c r="J339" s="7">
        <f t="shared" si="23"/>
        <v>172.51519999999999</v>
      </c>
    </row>
    <row r="340" spans="1:10" x14ac:dyDescent="0.25">
      <c r="A340" s="2" t="s">
        <v>1065</v>
      </c>
      <c r="B340" s="2" t="s">
        <v>527</v>
      </c>
      <c r="C340" s="2" t="s">
        <v>528</v>
      </c>
      <c r="E340" s="1" t="str">
        <f t="shared" si="20"/>
        <v>86,58</v>
      </c>
      <c r="F340" s="1" t="str">
        <f t="shared" si="21"/>
        <v>74,24</v>
      </c>
      <c r="G340" s="7">
        <v>231</v>
      </c>
      <c r="H340" s="7">
        <v>232</v>
      </c>
      <c r="I340" s="7">
        <f t="shared" si="22"/>
        <v>199.99979999999999</v>
      </c>
      <c r="J340" s="7">
        <f t="shared" si="23"/>
        <v>172.23680000000002</v>
      </c>
    </row>
    <row r="341" spans="1:10" x14ac:dyDescent="0.25">
      <c r="A341" s="3" t="s">
        <v>1066</v>
      </c>
      <c r="B341" s="3" t="s">
        <v>529</v>
      </c>
      <c r="C341" s="3" t="s">
        <v>525</v>
      </c>
      <c r="E341" s="1" t="str">
        <f t="shared" si="20"/>
        <v>86,84</v>
      </c>
      <c r="F341" s="1" t="str">
        <f t="shared" si="21"/>
        <v>74,33</v>
      </c>
      <c r="G341" s="7">
        <v>231</v>
      </c>
      <c r="H341" s="7">
        <v>232</v>
      </c>
      <c r="I341" s="7">
        <f t="shared" si="22"/>
        <v>200.60040000000001</v>
      </c>
      <c r="J341" s="7">
        <f t="shared" si="23"/>
        <v>172.44560000000001</v>
      </c>
    </row>
    <row r="342" spans="1:10" x14ac:dyDescent="0.25">
      <c r="A342" s="2" t="s">
        <v>1067</v>
      </c>
      <c r="B342" s="2" t="s">
        <v>530</v>
      </c>
      <c r="C342" s="2" t="s">
        <v>531</v>
      </c>
      <c r="E342" s="1" t="str">
        <f t="shared" si="20"/>
        <v>86,92</v>
      </c>
      <c r="F342" s="1" t="str">
        <f t="shared" si="21"/>
        <v>74,51</v>
      </c>
      <c r="G342" s="7">
        <v>231</v>
      </c>
      <c r="H342" s="7">
        <v>232</v>
      </c>
      <c r="I342" s="7">
        <f t="shared" si="22"/>
        <v>200.7852</v>
      </c>
      <c r="J342" s="7">
        <f t="shared" si="23"/>
        <v>172.86320000000001</v>
      </c>
    </row>
    <row r="343" spans="1:10" x14ac:dyDescent="0.25">
      <c r="A343" s="3" t="s">
        <v>1068</v>
      </c>
      <c r="B343" s="3" t="s">
        <v>518</v>
      </c>
      <c r="C343" s="3" t="s">
        <v>532</v>
      </c>
      <c r="E343" s="1" t="str">
        <f t="shared" si="20"/>
        <v>86,72</v>
      </c>
      <c r="F343" s="1" t="str">
        <f t="shared" si="21"/>
        <v>74,55</v>
      </c>
      <c r="G343" s="7">
        <v>231</v>
      </c>
      <c r="H343" s="7">
        <v>232</v>
      </c>
      <c r="I343" s="7">
        <f t="shared" si="22"/>
        <v>200.32319999999999</v>
      </c>
      <c r="J343" s="7">
        <f t="shared" si="23"/>
        <v>172.95599999999999</v>
      </c>
    </row>
    <row r="344" spans="1:10" x14ac:dyDescent="0.25">
      <c r="A344" s="2" t="s">
        <v>1069</v>
      </c>
      <c r="B344" s="2" t="s">
        <v>208</v>
      </c>
      <c r="C344" s="2" t="s">
        <v>513</v>
      </c>
      <c r="E344" s="1" t="str">
        <f t="shared" si="20"/>
        <v>86,8</v>
      </c>
      <c r="F344" s="1" t="str">
        <f t="shared" si="21"/>
        <v>74,49</v>
      </c>
      <c r="G344" s="7">
        <v>231</v>
      </c>
      <c r="H344" s="7">
        <v>232</v>
      </c>
      <c r="I344" s="7">
        <f t="shared" si="22"/>
        <v>200.50799999999998</v>
      </c>
      <c r="J344" s="7">
        <f t="shared" si="23"/>
        <v>172.8168</v>
      </c>
    </row>
    <row r="345" spans="1:10" x14ac:dyDescent="0.25">
      <c r="A345" s="3" t="s">
        <v>1070</v>
      </c>
      <c r="B345" s="3" t="s">
        <v>533</v>
      </c>
      <c r="C345" s="3" t="s">
        <v>531</v>
      </c>
      <c r="E345" s="1" t="str">
        <f t="shared" si="20"/>
        <v>86,9</v>
      </c>
      <c r="F345" s="1" t="str">
        <f t="shared" si="21"/>
        <v>74,51</v>
      </c>
      <c r="G345" s="7">
        <v>231</v>
      </c>
      <c r="H345" s="7">
        <v>232</v>
      </c>
      <c r="I345" s="7">
        <f t="shared" si="22"/>
        <v>200.739</v>
      </c>
      <c r="J345" s="7">
        <f t="shared" si="23"/>
        <v>172.86320000000001</v>
      </c>
    </row>
    <row r="346" spans="1:10" x14ac:dyDescent="0.25">
      <c r="A346" s="2" t="s">
        <v>1071</v>
      </c>
      <c r="B346" s="2" t="s">
        <v>187</v>
      </c>
      <c r="C346" s="2" t="s">
        <v>520</v>
      </c>
      <c r="E346" s="1" t="str">
        <f t="shared" si="20"/>
        <v>87,12</v>
      </c>
      <c r="F346" s="1" t="str">
        <f t="shared" si="21"/>
        <v>74,61</v>
      </c>
      <c r="G346" s="7">
        <v>231</v>
      </c>
      <c r="H346" s="7">
        <v>232</v>
      </c>
      <c r="I346" s="7">
        <f t="shared" si="22"/>
        <v>201.24720000000002</v>
      </c>
      <c r="J346" s="7">
        <f t="shared" si="23"/>
        <v>173.09520000000001</v>
      </c>
    </row>
    <row r="347" spans="1:10" x14ac:dyDescent="0.25">
      <c r="A347" s="3" t="s">
        <v>1072</v>
      </c>
      <c r="B347" s="3" t="s">
        <v>534</v>
      </c>
      <c r="C347" s="3" t="s">
        <v>535</v>
      </c>
      <c r="E347" s="1" t="str">
        <f t="shared" si="20"/>
        <v>87,04</v>
      </c>
      <c r="F347" s="1" t="str">
        <f t="shared" si="21"/>
        <v>74,8</v>
      </c>
      <c r="G347" s="7">
        <v>231</v>
      </c>
      <c r="H347" s="7">
        <v>232</v>
      </c>
      <c r="I347" s="7">
        <f t="shared" si="22"/>
        <v>201.06240000000003</v>
      </c>
      <c r="J347" s="7">
        <f t="shared" si="23"/>
        <v>173.53599999999997</v>
      </c>
    </row>
    <row r="348" spans="1:10" x14ac:dyDescent="0.25">
      <c r="A348" s="2" t="s">
        <v>1073</v>
      </c>
      <c r="B348" s="2" t="s">
        <v>329</v>
      </c>
      <c r="C348" s="2" t="s">
        <v>535</v>
      </c>
      <c r="E348" s="1" t="str">
        <f t="shared" si="20"/>
        <v>87,25</v>
      </c>
      <c r="F348" s="1" t="str">
        <f t="shared" si="21"/>
        <v>74,8</v>
      </c>
      <c r="G348" s="7">
        <v>231</v>
      </c>
      <c r="H348" s="7">
        <v>232</v>
      </c>
      <c r="I348" s="7">
        <f t="shared" si="22"/>
        <v>201.54750000000001</v>
      </c>
      <c r="J348" s="7">
        <f t="shared" si="23"/>
        <v>173.53599999999997</v>
      </c>
    </row>
    <row r="349" spans="1:10" x14ac:dyDescent="0.25">
      <c r="A349" s="3" t="s">
        <v>1074</v>
      </c>
      <c r="B349" s="3" t="s">
        <v>536</v>
      </c>
      <c r="C349" s="3" t="s">
        <v>537</v>
      </c>
      <c r="E349" s="1" t="str">
        <f t="shared" si="20"/>
        <v>87,29</v>
      </c>
      <c r="F349" s="1" t="str">
        <f t="shared" si="21"/>
        <v>74,89</v>
      </c>
      <c r="G349" s="7">
        <v>231</v>
      </c>
      <c r="H349" s="7">
        <v>232</v>
      </c>
      <c r="I349" s="7">
        <f t="shared" si="22"/>
        <v>201.63990000000001</v>
      </c>
      <c r="J349" s="7">
        <f t="shared" si="23"/>
        <v>173.7448</v>
      </c>
    </row>
    <row r="350" spans="1:10" x14ac:dyDescent="0.25">
      <c r="A350" s="2" t="s">
        <v>1075</v>
      </c>
      <c r="B350" s="2" t="s">
        <v>538</v>
      </c>
      <c r="C350" s="2" t="s">
        <v>539</v>
      </c>
      <c r="E350" s="1" t="str">
        <f t="shared" si="20"/>
        <v>87,27</v>
      </c>
      <c r="F350" s="1" t="str">
        <f t="shared" si="21"/>
        <v>74,97</v>
      </c>
      <c r="G350" s="7">
        <v>231</v>
      </c>
      <c r="H350" s="7">
        <v>232</v>
      </c>
      <c r="I350" s="7">
        <f t="shared" si="22"/>
        <v>201.59369999999998</v>
      </c>
      <c r="J350" s="7">
        <f t="shared" si="23"/>
        <v>173.93040000000002</v>
      </c>
    </row>
    <row r="351" spans="1:10" x14ac:dyDescent="0.25">
      <c r="A351" s="3" t="s">
        <v>1076</v>
      </c>
      <c r="B351" s="3" t="s">
        <v>540</v>
      </c>
      <c r="C351" s="3" t="s">
        <v>541</v>
      </c>
      <c r="E351" s="1" t="str">
        <f t="shared" si="20"/>
        <v>87,37</v>
      </c>
      <c r="F351" s="1" t="str">
        <f t="shared" si="21"/>
        <v>75,08</v>
      </c>
      <c r="G351" s="7">
        <v>231</v>
      </c>
      <c r="H351" s="7">
        <v>232</v>
      </c>
      <c r="I351" s="7">
        <f t="shared" si="22"/>
        <v>201.82470000000001</v>
      </c>
      <c r="J351" s="7">
        <f t="shared" si="23"/>
        <v>174.18560000000002</v>
      </c>
    </row>
    <row r="352" spans="1:10" x14ac:dyDescent="0.25">
      <c r="A352" s="2" t="s">
        <v>1077</v>
      </c>
      <c r="B352" s="2" t="s">
        <v>176</v>
      </c>
      <c r="C352" s="2" t="s">
        <v>541</v>
      </c>
      <c r="E352" s="1" t="str">
        <f t="shared" si="20"/>
        <v>87,38</v>
      </c>
      <c r="F352" s="1" t="str">
        <f t="shared" si="21"/>
        <v>75,08</v>
      </c>
      <c r="G352" s="7">
        <v>231</v>
      </c>
      <c r="H352" s="7">
        <v>232</v>
      </c>
      <c r="I352" s="7">
        <f t="shared" si="22"/>
        <v>201.84779999999998</v>
      </c>
      <c r="J352" s="7">
        <f t="shared" si="23"/>
        <v>174.18560000000002</v>
      </c>
    </row>
    <row r="353" spans="1:10" x14ac:dyDescent="0.25">
      <c r="A353" s="3" t="s">
        <v>1078</v>
      </c>
      <c r="B353" s="3" t="s">
        <v>542</v>
      </c>
      <c r="C353" s="3" t="s">
        <v>543</v>
      </c>
      <c r="E353" s="1" t="str">
        <f t="shared" si="20"/>
        <v>87,39</v>
      </c>
      <c r="F353" s="1" t="str">
        <f t="shared" si="21"/>
        <v>75,13</v>
      </c>
      <c r="G353" s="7">
        <v>231</v>
      </c>
      <c r="H353" s="7">
        <v>232</v>
      </c>
      <c r="I353" s="7">
        <f t="shared" si="22"/>
        <v>201.87090000000001</v>
      </c>
      <c r="J353" s="7">
        <f t="shared" si="23"/>
        <v>174.30160000000001</v>
      </c>
    </row>
    <row r="354" spans="1:10" x14ac:dyDescent="0.25">
      <c r="A354" s="2" t="s">
        <v>1079</v>
      </c>
      <c r="B354" s="2" t="s">
        <v>544</v>
      </c>
      <c r="C354" s="2" t="s">
        <v>545</v>
      </c>
      <c r="E354" s="1" t="str">
        <f t="shared" si="20"/>
        <v>87,44</v>
      </c>
      <c r="F354" s="1" t="str">
        <f t="shared" si="21"/>
        <v>75,2</v>
      </c>
      <c r="G354" s="7">
        <v>231</v>
      </c>
      <c r="H354" s="7">
        <v>232</v>
      </c>
      <c r="I354" s="7">
        <f t="shared" si="22"/>
        <v>201.9864</v>
      </c>
      <c r="J354" s="7">
        <f t="shared" si="23"/>
        <v>174.46400000000003</v>
      </c>
    </row>
    <row r="355" spans="1:10" x14ac:dyDescent="0.25">
      <c r="A355" s="3" t="s">
        <v>1080</v>
      </c>
      <c r="B355" s="3" t="s">
        <v>546</v>
      </c>
      <c r="C355" s="3" t="s">
        <v>547</v>
      </c>
      <c r="E355" s="1" t="str">
        <f t="shared" si="20"/>
        <v>88,79</v>
      </c>
      <c r="F355" s="1" t="str">
        <f t="shared" si="21"/>
        <v>76,36</v>
      </c>
      <c r="G355" s="7">
        <v>231</v>
      </c>
      <c r="H355" s="7">
        <v>232</v>
      </c>
      <c r="I355" s="7">
        <f t="shared" si="22"/>
        <v>205.10490000000001</v>
      </c>
      <c r="J355" s="7">
        <f t="shared" si="23"/>
        <v>177.15520000000001</v>
      </c>
    </row>
    <row r="356" spans="1:10" x14ac:dyDescent="0.25">
      <c r="A356" s="2" t="s">
        <v>1081</v>
      </c>
      <c r="B356" s="2" t="s">
        <v>233</v>
      </c>
      <c r="C356" s="2" t="s">
        <v>548</v>
      </c>
      <c r="E356" s="1" t="str">
        <f t="shared" si="20"/>
        <v>88,9</v>
      </c>
      <c r="F356" s="1" t="str">
        <f t="shared" si="21"/>
        <v>76,76</v>
      </c>
      <c r="G356" s="7">
        <v>231</v>
      </c>
      <c r="H356" s="7">
        <v>232</v>
      </c>
      <c r="I356" s="7">
        <f t="shared" si="22"/>
        <v>205.35900000000001</v>
      </c>
      <c r="J356" s="7">
        <f t="shared" si="23"/>
        <v>178.08320000000001</v>
      </c>
    </row>
    <row r="357" spans="1:10" x14ac:dyDescent="0.25">
      <c r="A357" s="3" t="s">
        <v>1082</v>
      </c>
      <c r="B357" s="3" t="s">
        <v>365</v>
      </c>
      <c r="C357" s="3" t="s">
        <v>549</v>
      </c>
      <c r="E357" s="1" t="str">
        <f t="shared" si="20"/>
        <v>88,82</v>
      </c>
      <c r="F357" s="1" t="str">
        <f t="shared" si="21"/>
        <v>76,86</v>
      </c>
      <c r="G357" s="7">
        <v>231</v>
      </c>
      <c r="H357" s="7">
        <v>232</v>
      </c>
      <c r="I357" s="7">
        <f t="shared" si="22"/>
        <v>205.17419999999998</v>
      </c>
      <c r="J357" s="7">
        <f t="shared" si="23"/>
        <v>178.3152</v>
      </c>
    </row>
    <row r="358" spans="1:10" x14ac:dyDescent="0.25">
      <c r="A358" s="2" t="s">
        <v>1083</v>
      </c>
      <c r="B358" s="2" t="s">
        <v>550</v>
      </c>
      <c r="C358" s="2" t="s">
        <v>551</v>
      </c>
      <c r="E358" s="1" t="str">
        <f t="shared" si="20"/>
        <v>88,87</v>
      </c>
      <c r="F358" s="1" t="str">
        <f t="shared" si="21"/>
        <v>76,96</v>
      </c>
      <c r="G358" s="7">
        <v>231</v>
      </c>
      <c r="H358" s="7">
        <v>232</v>
      </c>
      <c r="I358" s="7">
        <f t="shared" si="22"/>
        <v>205.28970000000001</v>
      </c>
      <c r="J358" s="7">
        <f t="shared" si="23"/>
        <v>178.54719999999998</v>
      </c>
    </row>
    <row r="359" spans="1:10" x14ac:dyDescent="0.25">
      <c r="A359" s="3" t="s">
        <v>1084</v>
      </c>
      <c r="B359" s="3" t="s">
        <v>552</v>
      </c>
      <c r="C359" s="3" t="s">
        <v>553</v>
      </c>
      <c r="E359" s="1" t="str">
        <f t="shared" si="20"/>
        <v>88,78</v>
      </c>
      <c r="F359" s="1" t="str">
        <f t="shared" si="21"/>
        <v>76,9</v>
      </c>
      <c r="G359" s="7">
        <v>231</v>
      </c>
      <c r="H359" s="7">
        <v>232</v>
      </c>
      <c r="I359" s="7">
        <f t="shared" si="22"/>
        <v>205.08180000000002</v>
      </c>
      <c r="J359" s="7">
        <f t="shared" si="23"/>
        <v>178.40800000000002</v>
      </c>
    </row>
    <row r="360" spans="1:10" x14ac:dyDescent="0.25">
      <c r="A360" s="2" t="s">
        <v>1085</v>
      </c>
      <c r="B360" s="2" t="s">
        <v>554</v>
      </c>
      <c r="C360" s="2" t="s">
        <v>555</v>
      </c>
      <c r="E360" s="1" t="str">
        <f t="shared" si="20"/>
        <v>88,89</v>
      </c>
      <c r="F360" s="1" t="str">
        <f t="shared" si="21"/>
        <v>77,03</v>
      </c>
      <c r="G360" s="7">
        <v>231</v>
      </c>
      <c r="H360" s="7">
        <v>232</v>
      </c>
      <c r="I360" s="7">
        <f t="shared" si="22"/>
        <v>205.33590000000001</v>
      </c>
      <c r="J360" s="7">
        <f t="shared" si="23"/>
        <v>178.70959999999999</v>
      </c>
    </row>
    <row r="361" spans="1:10" x14ac:dyDescent="0.25">
      <c r="A361" s="3" t="s">
        <v>1086</v>
      </c>
      <c r="B361" s="3" t="s">
        <v>244</v>
      </c>
      <c r="C361" s="3" t="s">
        <v>556</v>
      </c>
      <c r="E361" s="1" t="str">
        <f t="shared" si="20"/>
        <v>88,8</v>
      </c>
      <c r="F361" s="1" t="str">
        <f t="shared" si="21"/>
        <v>76,93</v>
      </c>
      <c r="G361" s="7">
        <v>231</v>
      </c>
      <c r="H361" s="7">
        <v>232</v>
      </c>
      <c r="I361" s="7">
        <f t="shared" si="22"/>
        <v>205.12799999999999</v>
      </c>
      <c r="J361" s="7">
        <f t="shared" si="23"/>
        <v>178.47760000000002</v>
      </c>
    </row>
    <row r="362" spans="1:10" x14ac:dyDescent="0.25">
      <c r="A362" s="2" t="s">
        <v>1087</v>
      </c>
      <c r="B362" s="2" t="s">
        <v>126</v>
      </c>
      <c r="C362" s="2" t="s">
        <v>557</v>
      </c>
      <c r="E362" s="1" t="str">
        <f t="shared" si="20"/>
        <v>89,25</v>
      </c>
      <c r="F362" s="1" t="str">
        <f t="shared" si="21"/>
        <v>77,21</v>
      </c>
      <c r="G362" s="7">
        <v>231</v>
      </c>
      <c r="H362" s="7">
        <v>232</v>
      </c>
      <c r="I362" s="7">
        <f t="shared" si="22"/>
        <v>206.16749999999999</v>
      </c>
      <c r="J362" s="7">
        <f t="shared" si="23"/>
        <v>179.12719999999999</v>
      </c>
    </row>
    <row r="363" spans="1:10" x14ac:dyDescent="0.25">
      <c r="A363" s="3" t="s">
        <v>1088</v>
      </c>
      <c r="B363" s="3" t="s">
        <v>126</v>
      </c>
      <c r="C363" s="3" t="s">
        <v>558</v>
      </c>
      <c r="E363" s="1" t="str">
        <f t="shared" si="20"/>
        <v>89,25</v>
      </c>
      <c r="F363" s="1" t="str">
        <f t="shared" si="21"/>
        <v>77,3</v>
      </c>
      <c r="G363" s="7">
        <v>231</v>
      </c>
      <c r="H363" s="7">
        <v>232</v>
      </c>
      <c r="I363" s="7">
        <f t="shared" si="22"/>
        <v>206.16749999999999</v>
      </c>
      <c r="J363" s="7">
        <f t="shared" si="23"/>
        <v>179.33599999999998</v>
      </c>
    </row>
    <row r="364" spans="1:10" x14ac:dyDescent="0.25">
      <c r="A364" s="2" t="s">
        <v>1089</v>
      </c>
      <c r="B364" s="2" t="s">
        <v>156</v>
      </c>
      <c r="C364" s="2" t="s">
        <v>559</v>
      </c>
      <c r="E364" s="1" t="str">
        <f t="shared" si="20"/>
        <v>89,12</v>
      </c>
      <c r="F364" s="1" t="str">
        <f t="shared" si="21"/>
        <v>77,5</v>
      </c>
      <c r="G364" s="7">
        <v>231</v>
      </c>
      <c r="H364" s="7">
        <v>232</v>
      </c>
      <c r="I364" s="7">
        <f t="shared" si="22"/>
        <v>205.86720000000003</v>
      </c>
      <c r="J364" s="7">
        <f t="shared" si="23"/>
        <v>179.8</v>
      </c>
    </row>
    <row r="365" spans="1:10" x14ac:dyDescent="0.25">
      <c r="A365" s="3" t="s">
        <v>1090</v>
      </c>
      <c r="B365" s="3" t="s">
        <v>263</v>
      </c>
      <c r="C365" s="3" t="s">
        <v>560</v>
      </c>
      <c r="E365" s="1" t="str">
        <f t="shared" si="20"/>
        <v>89,23</v>
      </c>
      <c r="F365" s="1" t="str">
        <f t="shared" si="21"/>
        <v>77,66</v>
      </c>
      <c r="G365" s="7">
        <v>231</v>
      </c>
      <c r="H365" s="7">
        <v>232</v>
      </c>
      <c r="I365" s="7">
        <f t="shared" si="22"/>
        <v>206.12130000000002</v>
      </c>
      <c r="J365" s="7">
        <f t="shared" si="23"/>
        <v>180.1712</v>
      </c>
    </row>
    <row r="366" spans="1:10" x14ac:dyDescent="0.25">
      <c r="A366" s="2" t="s">
        <v>1091</v>
      </c>
      <c r="B366" s="2" t="s">
        <v>561</v>
      </c>
      <c r="C366" s="2" t="s">
        <v>562</v>
      </c>
      <c r="E366" s="1" t="str">
        <f t="shared" si="20"/>
        <v>89,13</v>
      </c>
      <c r="F366" s="1" t="str">
        <f t="shared" si="21"/>
        <v>77,62</v>
      </c>
      <c r="G366" s="7">
        <v>231</v>
      </c>
      <c r="H366" s="7">
        <v>232</v>
      </c>
      <c r="I366" s="7">
        <f t="shared" si="22"/>
        <v>205.8903</v>
      </c>
      <c r="J366" s="7">
        <f t="shared" si="23"/>
        <v>180.07839999999999</v>
      </c>
    </row>
    <row r="367" spans="1:10" x14ac:dyDescent="0.25">
      <c r="A367" s="3" t="s">
        <v>1092</v>
      </c>
      <c r="B367" s="3" t="s">
        <v>563</v>
      </c>
      <c r="C367" s="3" t="s">
        <v>564</v>
      </c>
      <c r="E367" s="1" t="str">
        <f t="shared" si="20"/>
        <v>89,18</v>
      </c>
      <c r="F367" s="1" t="str">
        <f t="shared" si="21"/>
        <v>77,68</v>
      </c>
      <c r="G367" s="7">
        <v>231</v>
      </c>
      <c r="H367" s="7">
        <v>232</v>
      </c>
      <c r="I367" s="7">
        <f t="shared" si="22"/>
        <v>206.00580000000002</v>
      </c>
      <c r="J367" s="7">
        <f t="shared" si="23"/>
        <v>180.21760000000003</v>
      </c>
    </row>
    <row r="368" spans="1:10" x14ac:dyDescent="0.25">
      <c r="A368" s="2" t="s">
        <v>1093</v>
      </c>
      <c r="B368" s="2" t="s">
        <v>322</v>
      </c>
      <c r="C368" s="2" t="s">
        <v>565</v>
      </c>
      <c r="E368" s="1" t="str">
        <f t="shared" si="20"/>
        <v>89,16</v>
      </c>
      <c r="F368" s="1" t="str">
        <f t="shared" si="21"/>
        <v>77,73</v>
      </c>
      <c r="G368" s="7">
        <v>231</v>
      </c>
      <c r="H368" s="7">
        <v>232</v>
      </c>
      <c r="I368" s="7">
        <f t="shared" si="22"/>
        <v>205.95959999999999</v>
      </c>
      <c r="J368" s="7">
        <f t="shared" si="23"/>
        <v>180.33360000000002</v>
      </c>
    </row>
    <row r="369" spans="1:10" x14ac:dyDescent="0.25">
      <c r="A369" s="3" t="s">
        <v>1094</v>
      </c>
      <c r="B369" s="3" t="s">
        <v>124</v>
      </c>
      <c r="C369" s="3" t="s">
        <v>566</v>
      </c>
      <c r="E369" s="1" t="str">
        <f t="shared" si="20"/>
        <v>89,44</v>
      </c>
      <c r="F369" s="1" t="str">
        <f t="shared" si="21"/>
        <v>77,79</v>
      </c>
      <c r="G369" s="7">
        <v>231</v>
      </c>
      <c r="H369" s="7">
        <v>232</v>
      </c>
      <c r="I369" s="7">
        <f t="shared" si="22"/>
        <v>206.60640000000001</v>
      </c>
      <c r="J369" s="7">
        <f t="shared" si="23"/>
        <v>180.47280000000003</v>
      </c>
    </row>
    <row r="370" spans="1:10" x14ac:dyDescent="0.25">
      <c r="A370" s="2" t="s">
        <v>1095</v>
      </c>
      <c r="B370" s="2" t="s">
        <v>567</v>
      </c>
      <c r="C370" s="2" t="s">
        <v>8</v>
      </c>
      <c r="E370" s="1" t="str">
        <f t="shared" si="20"/>
        <v>89,5</v>
      </c>
      <c r="F370" s="1" t="str">
        <f t="shared" si="21"/>
        <v>78</v>
      </c>
      <c r="G370" s="7">
        <v>231</v>
      </c>
      <c r="H370" s="7">
        <v>232</v>
      </c>
      <c r="I370" s="7">
        <f t="shared" si="22"/>
        <v>206.745</v>
      </c>
      <c r="J370" s="7">
        <f t="shared" si="23"/>
        <v>180.96</v>
      </c>
    </row>
    <row r="371" spans="1:10" x14ac:dyDescent="0.25">
      <c r="A371" s="3" t="s">
        <v>1096</v>
      </c>
      <c r="B371" s="3" t="s">
        <v>568</v>
      </c>
      <c r="C371" s="3" t="s">
        <v>569</v>
      </c>
      <c r="E371" s="1" t="str">
        <f t="shared" si="20"/>
        <v>89,36</v>
      </c>
      <c r="F371" s="1" t="str">
        <f t="shared" si="21"/>
        <v>78,05</v>
      </c>
      <c r="G371" s="7">
        <v>231</v>
      </c>
      <c r="H371" s="7">
        <v>232</v>
      </c>
      <c r="I371" s="7">
        <f t="shared" si="22"/>
        <v>206.42160000000001</v>
      </c>
      <c r="J371" s="7">
        <f t="shared" si="23"/>
        <v>181.07599999999999</v>
      </c>
    </row>
    <row r="372" spans="1:10" x14ac:dyDescent="0.25">
      <c r="A372" s="2" t="s">
        <v>1097</v>
      </c>
      <c r="B372" s="2" t="s">
        <v>570</v>
      </c>
      <c r="C372" s="2" t="s">
        <v>571</v>
      </c>
      <c r="E372" s="1" t="str">
        <f t="shared" si="20"/>
        <v>89,39</v>
      </c>
      <c r="F372" s="1" t="str">
        <f t="shared" si="21"/>
        <v>78,2</v>
      </c>
      <c r="G372" s="7">
        <v>231</v>
      </c>
      <c r="H372" s="7">
        <v>232</v>
      </c>
      <c r="I372" s="7">
        <f t="shared" si="22"/>
        <v>206.49090000000001</v>
      </c>
      <c r="J372" s="7">
        <f t="shared" si="23"/>
        <v>181.42400000000001</v>
      </c>
    </row>
    <row r="373" spans="1:10" x14ac:dyDescent="0.25">
      <c r="A373" s="3" t="s">
        <v>1098</v>
      </c>
      <c r="B373" s="3" t="s">
        <v>220</v>
      </c>
      <c r="C373" s="3" t="s">
        <v>572</v>
      </c>
      <c r="E373" s="1" t="str">
        <f t="shared" si="20"/>
        <v>89,71</v>
      </c>
      <c r="F373" s="1" t="str">
        <f t="shared" si="21"/>
        <v>78,46</v>
      </c>
      <c r="G373" s="7">
        <v>231</v>
      </c>
      <c r="H373" s="7">
        <v>232</v>
      </c>
      <c r="I373" s="7">
        <f t="shared" si="22"/>
        <v>207.23009999999999</v>
      </c>
      <c r="J373" s="7">
        <f t="shared" si="23"/>
        <v>182.02719999999997</v>
      </c>
    </row>
    <row r="374" spans="1:10" x14ac:dyDescent="0.25">
      <c r="A374" s="2" t="s">
        <v>1099</v>
      </c>
      <c r="B374" s="2" t="s">
        <v>573</v>
      </c>
      <c r="C374" s="2" t="s">
        <v>574</v>
      </c>
      <c r="E374" s="1" t="str">
        <f t="shared" si="20"/>
        <v>89,56</v>
      </c>
      <c r="F374" s="1" t="str">
        <f t="shared" si="21"/>
        <v>78,6</v>
      </c>
      <c r="G374" s="7">
        <v>231</v>
      </c>
      <c r="H374" s="7">
        <v>232</v>
      </c>
      <c r="I374" s="7">
        <f t="shared" si="22"/>
        <v>206.8836</v>
      </c>
      <c r="J374" s="7">
        <f t="shared" si="23"/>
        <v>182.35199999999998</v>
      </c>
    </row>
    <row r="375" spans="1:10" x14ac:dyDescent="0.25">
      <c r="A375" s="3" t="s">
        <v>1100</v>
      </c>
      <c r="B375" s="3" t="s">
        <v>275</v>
      </c>
      <c r="C375" s="3" t="s">
        <v>574</v>
      </c>
      <c r="E375" s="1" t="str">
        <f t="shared" si="20"/>
        <v>89,55</v>
      </c>
      <c r="F375" s="1" t="str">
        <f t="shared" si="21"/>
        <v>78,6</v>
      </c>
      <c r="G375" s="7">
        <v>231</v>
      </c>
      <c r="H375" s="7">
        <v>232</v>
      </c>
      <c r="I375" s="7">
        <f t="shared" si="22"/>
        <v>206.8605</v>
      </c>
      <c r="J375" s="7">
        <f t="shared" si="23"/>
        <v>182.35199999999998</v>
      </c>
    </row>
    <row r="376" spans="1:10" x14ac:dyDescent="0.25">
      <c r="A376" s="2" t="s">
        <v>1101</v>
      </c>
      <c r="B376" s="2" t="s">
        <v>575</v>
      </c>
      <c r="C376" s="2" t="s">
        <v>576</v>
      </c>
      <c r="E376" s="1" t="str">
        <f t="shared" si="20"/>
        <v>89,38</v>
      </c>
      <c r="F376" s="1" t="str">
        <f t="shared" si="21"/>
        <v>78,33</v>
      </c>
      <c r="G376" s="7">
        <v>231</v>
      </c>
      <c r="H376" s="7">
        <v>232</v>
      </c>
      <c r="I376" s="7">
        <f t="shared" si="22"/>
        <v>206.46779999999998</v>
      </c>
      <c r="J376" s="7">
        <f t="shared" si="23"/>
        <v>181.72560000000001</v>
      </c>
    </row>
    <row r="377" spans="1:10" x14ac:dyDescent="0.25">
      <c r="A377" s="3" t="s">
        <v>1102</v>
      </c>
      <c r="B377" s="3" t="s">
        <v>577</v>
      </c>
      <c r="C377" s="3" t="s">
        <v>578</v>
      </c>
      <c r="E377" s="1" t="str">
        <f t="shared" si="20"/>
        <v>89,42</v>
      </c>
      <c r="F377" s="1" t="str">
        <f t="shared" si="21"/>
        <v>78,56</v>
      </c>
      <c r="G377" s="7">
        <v>231</v>
      </c>
      <c r="H377" s="7">
        <v>232</v>
      </c>
      <c r="I377" s="7">
        <f t="shared" si="22"/>
        <v>206.56020000000001</v>
      </c>
      <c r="J377" s="7">
        <f t="shared" si="23"/>
        <v>182.25920000000002</v>
      </c>
    </row>
    <row r="378" spans="1:10" x14ac:dyDescent="0.25">
      <c r="A378" s="2" t="s">
        <v>1103</v>
      </c>
      <c r="B378" s="2" t="s">
        <v>242</v>
      </c>
      <c r="C378" s="2" t="s">
        <v>579</v>
      </c>
      <c r="E378" s="1" t="str">
        <f t="shared" si="20"/>
        <v>89,35</v>
      </c>
      <c r="F378" s="1" t="str">
        <f t="shared" si="21"/>
        <v>78,67</v>
      </c>
      <c r="G378" s="7">
        <v>231</v>
      </c>
      <c r="H378" s="7">
        <v>232</v>
      </c>
      <c r="I378" s="7">
        <f t="shared" si="22"/>
        <v>206.39849999999998</v>
      </c>
      <c r="J378" s="7">
        <f t="shared" si="23"/>
        <v>182.51439999999999</v>
      </c>
    </row>
    <row r="379" spans="1:10" x14ac:dyDescent="0.25">
      <c r="A379" s="3" t="s">
        <v>1104</v>
      </c>
      <c r="B379" s="3" t="s">
        <v>232</v>
      </c>
      <c r="C379" s="3" t="s">
        <v>580</v>
      </c>
      <c r="E379" s="1" t="str">
        <f t="shared" si="20"/>
        <v>89,37</v>
      </c>
      <c r="F379" s="1" t="str">
        <f t="shared" si="21"/>
        <v>78,66</v>
      </c>
      <c r="G379" s="7">
        <v>231</v>
      </c>
      <c r="H379" s="7">
        <v>232</v>
      </c>
      <c r="I379" s="7">
        <f t="shared" si="22"/>
        <v>206.44470000000001</v>
      </c>
      <c r="J379" s="7">
        <f t="shared" si="23"/>
        <v>182.49119999999999</v>
      </c>
    </row>
    <row r="380" spans="1:10" x14ac:dyDescent="0.25">
      <c r="A380" s="2" t="s">
        <v>1105</v>
      </c>
      <c r="B380" s="2" t="s">
        <v>242</v>
      </c>
      <c r="C380" s="2" t="s">
        <v>581</v>
      </c>
      <c r="E380" s="1" t="str">
        <f t="shared" si="20"/>
        <v>89,35</v>
      </c>
      <c r="F380" s="1" t="str">
        <f t="shared" si="21"/>
        <v>78,62</v>
      </c>
      <c r="G380" s="7">
        <v>231</v>
      </c>
      <c r="H380" s="7">
        <v>232</v>
      </c>
      <c r="I380" s="7">
        <f t="shared" si="22"/>
        <v>206.39849999999998</v>
      </c>
      <c r="J380" s="7">
        <f t="shared" si="23"/>
        <v>182.39840000000001</v>
      </c>
    </row>
    <row r="381" spans="1:10" x14ac:dyDescent="0.25">
      <c r="A381" s="3" t="s">
        <v>1106</v>
      </c>
      <c r="B381" s="3" t="s">
        <v>567</v>
      </c>
      <c r="C381" s="3" t="s">
        <v>582</v>
      </c>
      <c r="E381" s="1" t="str">
        <f t="shared" si="20"/>
        <v>89,5</v>
      </c>
      <c r="F381" s="1" t="str">
        <f t="shared" si="21"/>
        <v>78,73</v>
      </c>
      <c r="G381" s="7">
        <v>231</v>
      </c>
      <c r="H381" s="7">
        <v>232</v>
      </c>
      <c r="I381" s="7">
        <f t="shared" si="22"/>
        <v>206.745</v>
      </c>
      <c r="J381" s="7">
        <f t="shared" si="23"/>
        <v>182.65360000000001</v>
      </c>
    </row>
    <row r="382" spans="1:10" x14ac:dyDescent="0.25">
      <c r="A382" s="2" t="s">
        <v>1107</v>
      </c>
      <c r="B382" s="2" t="s">
        <v>267</v>
      </c>
      <c r="C382" s="2" t="s">
        <v>583</v>
      </c>
      <c r="E382" s="1" t="str">
        <f t="shared" si="20"/>
        <v>89,57</v>
      </c>
      <c r="F382" s="1" t="str">
        <f t="shared" si="21"/>
        <v>78,82</v>
      </c>
      <c r="G382" s="7">
        <v>231</v>
      </c>
      <c r="H382" s="7">
        <v>232</v>
      </c>
      <c r="I382" s="7">
        <f t="shared" si="22"/>
        <v>206.90669999999997</v>
      </c>
      <c r="J382" s="7">
        <f t="shared" si="23"/>
        <v>182.86239999999998</v>
      </c>
    </row>
    <row r="383" spans="1:10" x14ac:dyDescent="0.25">
      <c r="A383" s="3" t="s">
        <v>1108</v>
      </c>
      <c r="B383" s="3" t="s">
        <v>584</v>
      </c>
      <c r="C383" s="3" t="s">
        <v>585</v>
      </c>
      <c r="E383" s="1" t="str">
        <f t="shared" si="20"/>
        <v>89,75</v>
      </c>
      <c r="F383" s="1" t="str">
        <f t="shared" si="21"/>
        <v>78,83</v>
      </c>
      <c r="G383" s="7">
        <v>231</v>
      </c>
      <c r="H383" s="7">
        <v>232</v>
      </c>
      <c r="I383" s="7">
        <f t="shared" si="22"/>
        <v>207.32249999999999</v>
      </c>
      <c r="J383" s="7">
        <f t="shared" si="23"/>
        <v>182.88560000000001</v>
      </c>
    </row>
    <row r="384" spans="1:10" x14ac:dyDescent="0.25">
      <c r="A384" s="2" t="s">
        <v>1109</v>
      </c>
      <c r="B384" s="2" t="s">
        <v>586</v>
      </c>
      <c r="C384" s="2" t="s">
        <v>587</v>
      </c>
      <c r="E384" s="1" t="str">
        <f t="shared" si="20"/>
        <v>89,91</v>
      </c>
      <c r="F384" s="1" t="str">
        <f t="shared" si="21"/>
        <v>78,97</v>
      </c>
      <c r="G384" s="7">
        <v>231</v>
      </c>
      <c r="H384" s="7">
        <v>232</v>
      </c>
      <c r="I384" s="7">
        <f t="shared" si="22"/>
        <v>207.69209999999998</v>
      </c>
      <c r="J384" s="7">
        <f t="shared" si="23"/>
        <v>183.21040000000002</v>
      </c>
    </row>
    <row r="385" spans="1:10" x14ac:dyDescent="0.25">
      <c r="A385" s="3" t="s">
        <v>1110</v>
      </c>
      <c r="B385" s="3" t="s">
        <v>298</v>
      </c>
      <c r="C385" s="3" t="s">
        <v>588</v>
      </c>
      <c r="E385" s="1" t="str">
        <f t="shared" si="20"/>
        <v>89,83</v>
      </c>
      <c r="F385" s="1" t="str">
        <f t="shared" si="21"/>
        <v>79,18</v>
      </c>
      <c r="G385" s="7">
        <v>231</v>
      </c>
      <c r="H385" s="7">
        <v>232</v>
      </c>
      <c r="I385" s="7">
        <f t="shared" si="22"/>
        <v>207.50729999999999</v>
      </c>
      <c r="J385" s="7">
        <f t="shared" si="23"/>
        <v>183.69760000000002</v>
      </c>
    </row>
    <row r="386" spans="1:10" x14ac:dyDescent="0.25">
      <c r="A386" s="2" t="s">
        <v>1111</v>
      </c>
      <c r="B386" s="2" t="s">
        <v>149</v>
      </c>
      <c r="C386" s="2" t="s">
        <v>589</v>
      </c>
      <c r="E386" s="1" t="str">
        <f t="shared" si="20"/>
        <v>89,76</v>
      </c>
      <c r="F386" s="1" t="str">
        <f t="shared" si="21"/>
        <v>79,25</v>
      </c>
      <c r="G386" s="7">
        <v>231</v>
      </c>
      <c r="H386" s="7">
        <v>232</v>
      </c>
      <c r="I386" s="7">
        <f t="shared" si="22"/>
        <v>207.34560000000002</v>
      </c>
      <c r="J386" s="7">
        <f t="shared" si="23"/>
        <v>183.86</v>
      </c>
    </row>
    <row r="387" spans="1:10" x14ac:dyDescent="0.25">
      <c r="A387" s="3" t="s">
        <v>1112</v>
      </c>
      <c r="B387" s="3" t="s">
        <v>590</v>
      </c>
      <c r="C387" s="3" t="s">
        <v>591</v>
      </c>
      <c r="E387" s="1" t="str">
        <f t="shared" ref="E387:E450" si="24">SUBSTITUTE(B387,CHAR(160),"")</f>
        <v>89,4</v>
      </c>
      <c r="F387" s="1" t="str">
        <f t="shared" ref="F387:F450" si="25">SUBSTITUTE(C387,CHAR(160),"")</f>
        <v>79,01</v>
      </c>
      <c r="G387" s="7">
        <v>231</v>
      </c>
      <c r="H387" s="7">
        <v>232</v>
      </c>
      <c r="I387" s="7">
        <f t="shared" ref="I387:I450" si="26">(G387*E387)/100</f>
        <v>206.51400000000001</v>
      </c>
      <c r="J387" s="7">
        <f t="shared" ref="J387:J450" si="27">(H387*F387)/100</f>
        <v>183.3032</v>
      </c>
    </row>
    <row r="388" spans="1:10" x14ac:dyDescent="0.25">
      <c r="A388" s="2" t="s">
        <v>1113</v>
      </c>
      <c r="B388" s="2" t="s">
        <v>592</v>
      </c>
      <c r="C388" s="2" t="s">
        <v>593</v>
      </c>
      <c r="E388" s="1" t="str">
        <f t="shared" si="24"/>
        <v>89,53</v>
      </c>
      <c r="F388" s="1" t="str">
        <f t="shared" si="25"/>
        <v>79,06</v>
      </c>
      <c r="G388" s="7">
        <v>231</v>
      </c>
      <c r="H388" s="7">
        <v>232</v>
      </c>
      <c r="I388" s="7">
        <f t="shared" si="26"/>
        <v>206.8143</v>
      </c>
      <c r="J388" s="7">
        <f t="shared" si="27"/>
        <v>183.41920000000002</v>
      </c>
    </row>
    <row r="389" spans="1:10" x14ac:dyDescent="0.25">
      <c r="A389" s="3" t="s">
        <v>1114</v>
      </c>
      <c r="B389" s="3" t="s">
        <v>594</v>
      </c>
      <c r="C389" s="3" t="s">
        <v>595</v>
      </c>
      <c r="E389" s="1" t="str">
        <f t="shared" si="24"/>
        <v>89,63</v>
      </c>
      <c r="F389" s="1" t="str">
        <f t="shared" si="25"/>
        <v>79,13</v>
      </c>
      <c r="G389" s="7">
        <v>231</v>
      </c>
      <c r="H389" s="7">
        <v>232</v>
      </c>
      <c r="I389" s="7">
        <f t="shared" si="26"/>
        <v>207.0453</v>
      </c>
      <c r="J389" s="7">
        <f t="shared" si="27"/>
        <v>183.58160000000001</v>
      </c>
    </row>
    <row r="390" spans="1:10" x14ac:dyDescent="0.25">
      <c r="A390" s="2" t="s">
        <v>1115</v>
      </c>
      <c r="B390" s="2" t="s">
        <v>596</v>
      </c>
      <c r="C390" s="2" t="s">
        <v>597</v>
      </c>
      <c r="E390" s="1" t="str">
        <f t="shared" si="24"/>
        <v>90,09</v>
      </c>
      <c r="F390" s="1" t="str">
        <f t="shared" si="25"/>
        <v>79,17</v>
      </c>
      <c r="G390" s="7">
        <v>231</v>
      </c>
      <c r="H390" s="7">
        <v>232</v>
      </c>
      <c r="I390" s="7">
        <f t="shared" si="26"/>
        <v>208.1079</v>
      </c>
      <c r="J390" s="7">
        <f t="shared" si="27"/>
        <v>183.67439999999999</v>
      </c>
    </row>
    <row r="391" spans="1:10" x14ac:dyDescent="0.25">
      <c r="A391" s="3" t="s">
        <v>1116</v>
      </c>
      <c r="B391" s="3" t="s">
        <v>598</v>
      </c>
      <c r="C391" s="3" t="s">
        <v>599</v>
      </c>
      <c r="E391" s="1" t="str">
        <f t="shared" si="24"/>
        <v>90,08</v>
      </c>
      <c r="F391" s="1" t="str">
        <f t="shared" si="25"/>
        <v>79,28</v>
      </c>
      <c r="G391" s="7">
        <v>231</v>
      </c>
      <c r="H391" s="7">
        <v>232</v>
      </c>
      <c r="I391" s="7">
        <f t="shared" si="26"/>
        <v>208.0848</v>
      </c>
      <c r="J391" s="7">
        <f t="shared" si="27"/>
        <v>183.92959999999999</v>
      </c>
    </row>
    <row r="392" spans="1:10" x14ac:dyDescent="0.25">
      <c r="A392" s="2" t="s">
        <v>1117</v>
      </c>
      <c r="B392" s="2" t="s">
        <v>600</v>
      </c>
      <c r="C392" s="2" t="s">
        <v>601</v>
      </c>
      <c r="E392" s="1" t="str">
        <f t="shared" si="24"/>
        <v>89,97</v>
      </c>
      <c r="F392" s="1" t="str">
        <f t="shared" si="25"/>
        <v>79,5</v>
      </c>
      <c r="G392" s="7">
        <v>231</v>
      </c>
      <c r="H392" s="7">
        <v>232</v>
      </c>
      <c r="I392" s="7">
        <f t="shared" si="26"/>
        <v>207.83070000000001</v>
      </c>
      <c r="J392" s="7">
        <f t="shared" si="27"/>
        <v>184.44</v>
      </c>
    </row>
    <row r="393" spans="1:10" x14ac:dyDescent="0.25">
      <c r="A393" s="3" t="s">
        <v>1118</v>
      </c>
      <c r="B393" s="3" t="s">
        <v>258</v>
      </c>
      <c r="C393" s="3" t="s">
        <v>602</v>
      </c>
      <c r="E393" s="1" t="str">
        <f t="shared" si="24"/>
        <v>90,16</v>
      </c>
      <c r="F393" s="1" t="str">
        <f t="shared" si="25"/>
        <v>79,59</v>
      </c>
      <c r="G393" s="7">
        <v>231</v>
      </c>
      <c r="H393" s="7">
        <v>232</v>
      </c>
      <c r="I393" s="7">
        <f t="shared" si="26"/>
        <v>208.2696</v>
      </c>
      <c r="J393" s="7">
        <f t="shared" si="27"/>
        <v>184.64880000000002</v>
      </c>
    </row>
    <row r="394" spans="1:10" x14ac:dyDescent="0.25">
      <c r="A394" s="2" t="s">
        <v>1119</v>
      </c>
      <c r="B394" s="2" t="s">
        <v>236</v>
      </c>
      <c r="C394" s="2" t="s">
        <v>603</v>
      </c>
      <c r="E394" s="1" t="str">
        <f t="shared" si="24"/>
        <v>90,25</v>
      </c>
      <c r="F394" s="1" t="str">
        <f t="shared" si="25"/>
        <v>79,65</v>
      </c>
      <c r="G394" s="7">
        <v>231</v>
      </c>
      <c r="H394" s="7">
        <v>232</v>
      </c>
      <c r="I394" s="7">
        <f t="shared" si="26"/>
        <v>208.47749999999999</v>
      </c>
      <c r="J394" s="7">
        <f t="shared" si="27"/>
        <v>184.78800000000004</v>
      </c>
    </row>
    <row r="395" spans="1:10" x14ac:dyDescent="0.25">
      <c r="A395" s="3" t="s">
        <v>1120</v>
      </c>
      <c r="B395" s="3" t="s">
        <v>604</v>
      </c>
      <c r="C395" s="3" t="s">
        <v>605</v>
      </c>
      <c r="E395" s="1" t="str">
        <f t="shared" si="24"/>
        <v>90,3</v>
      </c>
      <c r="F395" s="1" t="str">
        <f t="shared" si="25"/>
        <v>79,73</v>
      </c>
      <c r="G395" s="7">
        <v>231</v>
      </c>
      <c r="H395" s="7">
        <v>232</v>
      </c>
      <c r="I395" s="7">
        <f t="shared" si="26"/>
        <v>208.59299999999999</v>
      </c>
      <c r="J395" s="7">
        <f t="shared" si="27"/>
        <v>184.9736</v>
      </c>
    </row>
    <row r="396" spans="1:10" x14ac:dyDescent="0.25">
      <c r="A396" s="2" t="s">
        <v>1121</v>
      </c>
      <c r="B396" s="2" t="s">
        <v>606</v>
      </c>
      <c r="C396" s="2" t="s">
        <v>605</v>
      </c>
      <c r="E396" s="1" t="str">
        <f t="shared" si="24"/>
        <v>90,36</v>
      </c>
      <c r="F396" s="1" t="str">
        <f t="shared" si="25"/>
        <v>79,73</v>
      </c>
      <c r="G396" s="7">
        <v>231</v>
      </c>
      <c r="H396" s="7">
        <v>232</v>
      </c>
      <c r="I396" s="7">
        <f t="shared" si="26"/>
        <v>208.73159999999999</v>
      </c>
      <c r="J396" s="7">
        <f t="shared" si="27"/>
        <v>184.9736</v>
      </c>
    </row>
    <row r="397" spans="1:10" x14ac:dyDescent="0.25">
      <c r="A397" s="3" t="s">
        <v>1122</v>
      </c>
      <c r="B397" s="3" t="s">
        <v>607</v>
      </c>
      <c r="C397" s="3" t="s">
        <v>608</v>
      </c>
      <c r="E397" s="1" t="str">
        <f t="shared" si="24"/>
        <v>90,87</v>
      </c>
      <c r="F397" s="1" t="str">
        <f t="shared" si="25"/>
        <v>79,97</v>
      </c>
      <c r="G397" s="7">
        <v>231</v>
      </c>
      <c r="H397" s="7">
        <v>232</v>
      </c>
      <c r="I397" s="7">
        <f t="shared" si="26"/>
        <v>209.90970000000002</v>
      </c>
      <c r="J397" s="7">
        <f t="shared" si="27"/>
        <v>185.53040000000001</v>
      </c>
    </row>
    <row r="398" spans="1:10" x14ac:dyDescent="0.25">
      <c r="A398" s="2" t="s">
        <v>1123</v>
      </c>
      <c r="B398" s="2" t="s">
        <v>609</v>
      </c>
      <c r="C398" s="2" t="s">
        <v>610</v>
      </c>
      <c r="E398" s="1" t="str">
        <f t="shared" si="24"/>
        <v>91,03</v>
      </c>
      <c r="F398" s="1" t="str">
        <f t="shared" si="25"/>
        <v>80,23</v>
      </c>
      <c r="G398" s="7">
        <v>231</v>
      </c>
      <c r="H398" s="7">
        <v>232</v>
      </c>
      <c r="I398" s="7">
        <f t="shared" si="26"/>
        <v>210.27930000000001</v>
      </c>
      <c r="J398" s="7">
        <f t="shared" si="27"/>
        <v>186.1336</v>
      </c>
    </row>
    <row r="399" spans="1:10" x14ac:dyDescent="0.25">
      <c r="A399" s="3" t="s">
        <v>1124</v>
      </c>
      <c r="B399" s="3" t="s">
        <v>611</v>
      </c>
      <c r="C399" s="3" t="s">
        <v>612</v>
      </c>
      <c r="E399" s="1" t="str">
        <f t="shared" si="24"/>
        <v>90,79</v>
      </c>
      <c r="F399" s="1" t="str">
        <f t="shared" si="25"/>
        <v>80,27</v>
      </c>
      <c r="G399" s="7">
        <v>231</v>
      </c>
      <c r="H399" s="7">
        <v>232</v>
      </c>
      <c r="I399" s="7">
        <f t="shared" si="26"/>
        <v>209.72490000000002</v>
      </c>
      <c r="J399" s="7">
        <f t="shared" si="27"/>
        <v>186.22639999999998</v>
      </c>
    </row>
    <row r="400" spans="1:10" x14ac:dyDescent="0.25">
      <c r="A400" s="2" t="s">
        <v>1125</v>
      </c>
      <c r="B400" s="2" t="s">
        <v>613</v>
      </c>
      <c r="C400" s="2" t="s">
        <v>614</v>
      </c>
      <c r="E400" s="1" t="str">
        <f t="shared" si="24"/>
        <v>90,9</v>
      </c>
      <c r="F400" s="1" t="str">
        <f t="shared" si="25"/>
        <v>80,38</v>
      </c>
      <c r="G400" s="7">
        <v>231</v>
      </c>
      <c r="H400" s="7">
        <v>232</v>
      </c>
      <c r="I400" s="7">
        <f t="shared" si="26"/>
        <v>209.97900000000001</v>
      </c>
      <c r="J400" s="7">
        <f t="shared" si="27"/>
        <v>186.48159999999999</v>
      </c>
    </row>
    <row r="401" spans="1:10" x14ac:dyDescent="0.25">
      <c r="A401" s="3" t="s">
        <v>1126</v>
      </c>
      <c r="B401" s="3" t="s">
        <v>615</v>
      </c>
      <c r="C401" s="3" t="s">
        <v>616</v>
      </c>
      <c r="E401" s="1" t="str">
        <f t="shared" si="24"/>
        <v>91,54</v>
      </c>
      <c r="F401" s="1" t="str">
        <f t="shared" si="25"/>
        <v>80,58</v>
      </c>
      <c r="G401" s="7">
        <v>231</v>
      </c>
      <c r="H401" s="7">
        <v>232</v>
      </c>
      <c r="I401" s="7">
        <f t="shared" si="26"/>
        <v>211.45740000000001</v>
      </c>
      <c r="J401" s="7">
        <f t="shared" si="27"/>
        <v>186.94560000000001</v>
      </c>
    </row>
    <row r="402" spans="1:10" x14ac:dyDescent="0.25">
      <c r="A402" s="2" t="s">
        <v>1127</v>
      </c>
      <c r="B402" s="2" t="s">
        <v>311</v>
      </c>
      <c r="C402" s="2" t="s">
        <v>27</v>
      </c>
      <c r="E402" s="1" t="str">
        <f t="shared" si="24"/>
        <v>91,77</v>
      </c>
      <c r="F402" s="1" t="str">
        <f t="shared" si="25"/>
        <v>80,72</v>
      </c>
      <c r="G402" s="7">
        <v>231</v>
      </c>
      <c r="H402" s="7">
        <v>232</v>
      </c>
      <c r="I402" s="7">
        <f t="shared" si="26"/>
        <v>211.98869999999999</v>
      </c>
      <c r="J402" s="7">
        <f t="shared" si="27"/>
        <v>187.2704</v>
      </c>
    </row>
    <row r="403" spans="1:10" x14ac:dyDescent="0.25">
      <c r="A403" s="3" t="s">
        <v>1128</v>
      </c>
      <c r="B403" s="3" t="s">
        <v>617</v>
      </c>
      <c r="C403" s="3" t="s">
        <v>618</v>
      </c>
      <c r="E403" s="1" t="str">
        <f t="shared" si="24"/>
        <v>91,85</v>
      </c>
      <c r="F403" s="1" t="str">
        <f t="shared" si="25"/>
        <v>80,85</v>
      </c>
      <c r="G403" s="7">
        <v>231</v>
      </c>
      <c r="H403" s="7">
        <v>232</v>
      </c>
      <c r="I403" s="7">
        <f t="shared" si="26"/>
        <v>212.17349999999999</v>
      </c>
      <c r="J403" s="7">
        <f t="shared" si="27"/>
        <v>187.57199999999997</v>
      </c>
    </row>
    <row r="404" spans="1:10" x14ac:dyDescent="0.25">
      <c r="A404" s="2" t="s">
        <v>1129</v>
      </c>
      <c r="B404" s="2" t="s">
        <v>619</v>
      </c>
      <c r="C404" s="2" t="s">
        <v>620</v>
      </c>
      <c r="E404" s="1" t="str">
        <f t="shared" si="24"/>
        <v>92,1</v>
      </c>
      <c r="F404" s="1" t="str">
        <f t="shared" si="25"/>
        <v>80,81</v>
      </c>
      <c r="G404" s="7">
        <v>231</v>
      </c>
      <c r="H404" s="7">
        <v>232</v>
      </c>
      <c r="I404" s="7">
        <f t="shared" si="26"/>
        <v>212.75099999999998</v>
      </c>
      <c r="J404" s="7">
        <f t="shared" si="27"/>
        <v>187.47920000000002</v>
      </c>
    </row>
    <row r="405" spans="1:10" x14ac:dyDescent="0.25">
      <c r="A405" s="3" t="s">
        <v>1130</v>
      </c>
      <c r="B405" s="3" t="s">
        <v>293</v>
      </c>
      <c r="C405" s="3" t="s">
        <v>621</v>
      </c>
      <c r="E405" s="1" t="str">
        <f t="shared" si="24"/>
        <v>92,2</v>
      </c>
      <c r="F405" s="1" t="str">
        <f t="shared" si="25"/>
        <v>80,94</v>
      </c>
      <c r="G405" s="7">
        <v>231</v>
      </c>
      <c r="H405" s="7">
        <v>232</v>
      </c>
      <c r="I405" s="7">
        <f t="shared" si="26"/>
        <v>212.982</v>
      </c>
      <c r="J405" s="7">
        <f t="shared" si="27"/>
        <v>187.78079999999997</v>
      </c>
    </row>
    <row r="406" spans="1:10" x14ac:dyDescent="0.25">
      <c r="A406" s="2" t="s">
        <v>1131</v>
      </c>
      <c r="B406" s="2" t="s">
        <v>622</v>
      </c>
      <c r="C406" s="2" t="s">
        <v>623</v>
      </c>
      <c r="E406" s="1" t="str">
        <f t="shared" si="24"/>
        <v>92,13</v>
      </c>
      <c r="F406" s="1" t="str">
        <f t="shared" si="25"/>
        <v>81,15</v>
      </c>
      <c r="G406" s="7">
        <v>231</v>
      </c>
      <c r="H406" s="7">
        <v>232</v>
      </c>
      <c r="I406" s="7">
        <f t="shared" si="26"/>
        <v>212.82029999999997</v>
      </c>
      <c r="J406" s="7">
        <f t="shared" si="27"/>
        <v>188.26800000000003</v>
      </c>
    </row>
    <row r="407" spans="1:10" x14ac:dyDescent="0.25">
      <c r="A407" s="3" t="s">
        <v>1132</v>
      </c>
      <c r="B407" s="3" t="s">
        <v>624</v>
      </c>
      <c r="C407" s="3" t="s">
        <v>55</v>
      </c>
      <c r="E407" s="1" t="str">
        <f t="shared" si="24"/>
        <v>92,15</v>
      </c>
      <c r="F407" s="1" t="str">
        <f t="shared" si="25"/>
        <v>81,28</v>
      </c>
      <c r="G407" s="7">
        <v>231</v>
      </c>
      <c r="H407" s="7">
        <v>232</v>
      </c>
      <c r="I407" s="7">
        <f t="shared" si="26"/>
        <v>212.8665</v>
      </c>
      <c r="J407" s="7">
        <f t="shared" si="27"/>
        <v>188.56959999999998</v>
      </c>
    </row>
    <row r="408" spans="1:10" x14ac:dyDescent="0.25">
      <c r="A408" s="2" t="s">
        <v>1133</v>
      </c>
      <c r="B408" s="2" t="s">
        <v>624</v>
      </c>
      <c r="C408" s="2" t="s">
        <v>53</v>
      </c>
      <c r="E408" s="1" t="str">
        <f t="shared" si="24"/>
        <v>92,15</v>
      </c>
      <c r="F408" s="1" t="str">
        <f t="shared" si="25"/>
        <v>81,57</v>
      </c>
      <c r="G408" s="7">
        <v>231</v>
      </c>
      <c r="H408" s="7">
        <v>232</v>
      </c>
      <c r="I408" s="7">
        <f t="shared" si="26"/>
        <v>212.8665</v>
      </c>
      <c r="J408" s="7">
        <f t="shared" si="27"/>
        <v>189.24239999999998</v>
      </c>
    </row>
    <row r="409" spans="1:10" x14ac:dyDescent="0.25">
      <c r="A409" s="3" t="s">
        <v>1134</v>
      </c>
      <c r="B409" s="3" t="s">
        <v>625</v>
      </c>
      <c r="C409" s="3" t="s">
        <v>355</v>
      </c>
      <c r="E409" s="1" t="str">
        <f t="shared" si="24"/>
        <v>92,76</v>
      </c>
      <c r="F409" s="1" t="str">
        <f t="shared" si="25"/>
        <v>81,66</v>
      </c>
      <c r="G409" s="7">
        <v>231</v>
      </c>
      <c r="H409" s="7">
        <v>232</v>
      </c>
      <c r="I409" s="7">
        <f t="shared" si="26"/>
        <v>214.27560000000003</v>
      </c>
      <c r="J409" s="7">
        <f t="shared" si="27"/>
        <v>189.4512</v>
      </c>
    </row>
    <row r="410" spans="1:10" x14ac:dyDescent="0.25">
      <c r="A410" s="2" t="s">
        <v>1135</v>
      </c>
      <c r="B410" s="2" t="s">
        <v>626</v>
      </c>
      <c r="C410" s="2" t="s">
        <v>627</v>
      </c>
      <c r="E410" s="1" t="str">
        <f t="shared" si="24"/>
        <v>93,09</v>
      </c>
      <c r="F410" s="1" t="str">
        <f t="shared" si="25"/>
        <v>82,48</v>
      </c>
      <c r="G410" s="7">
        <v>231</v>
      </c>
      <c r="H410" s="7">
        <v>232</v>
      </c>
      <c r="I410" s="7">
        <f t="shared" si="26"/>
        <v>215.03790000000001</v>
      </c>
      <c r="J410" s="7">
        <f t="shared" si="27"/>
        <v>191.3536</v>
      </c>
    </row>
    <row r="411" spans="1:10" x14ac:dyDescent="0.25">
      <c r="A411" s="3" t="s">
        <v>1136</v>
      </c>
      <c r="B411" s="3" t="s">
        <v>628</v>
      </c>
      <c r="C411" s="3" t="s">
        <v>629</v>
      </c>
      <c r="E411" s="1" t="str">
        <f t="shared" si="24"/>
        <v>93,35</v>
      </c>
      <c r="F411" s="1" t="str">
        <f t="shared" si="25"/>
        <v>81,62</v>
      </c>
      <c r="G411" s="7">
        <v>231</v>
      </c>
      <c r="H411" s="7">
        <v>232</v>
      </c>
      <c r="I411" s="7">
        <f t="shared" si="26"/>
        <v>215.63849999999999</v>
      </c>
      <c r="J411" s="7">
        <f t="shared" si="27"/>
        <v>189.35839999999999</v>
      </c>
    </row>
    <row r="412" spans="1:10" x14ac:dyDescent="0.25">
      <c r="A412" s="2" t="s">
        <v>1137</v>
      </c>
      <c r="B412" s="2" t="s">
        <v>630</v>
      </c>
      <c r="C412" s="2" t="s">
        <v>631</v>
      </c>
      <c r="E412" s="1" t="str">
        <f t="shared" si="24"/>
        <v>92,73</v>
      </c>
      <c r="F412" s="1" t="str">
        <f t="shared" si="25"/>
        <v>81,82</v>
      </c>
      <c r="G412" s="7">
        <v>231</v>
      </c>
      <c r="H412" s="7">
        <v>232</v>
      </c>
      <c r="I412" s="7">
        <f t="shared" si="26"/>
        <v>214.2063</v>
      </c>
      <c r="J412" s="7">
        <f t="shared" si="27"/>
        <v>189.82239999999999</v>
      </c>
    </row>
    <row r="413" spans="1:10" x14ac:dyDescent="0.25">
      <c r="A413" s="3" t="s">
        <v>1138</v>
      </c>
      <c r="B413" s="3" t="s">
        <v>632</v>
      </c>
      <c r="C413" s="3" t="s">
        <v>395</v>
      </c>
      <c r="E413" s="1" t="str">
        <f t="shared" si="24"/>
        <v>92,46</v>
      </c>
      <c r="F413" s="1" t="str">
        <f t="shared" si="25"/>
        <v>81,98</v>
      </c>
      <c r="G413" s="7">
        <v>231</v>
      </c>
      <c r="H413" s="7">
        <v>232</v>
      </c>
      <c r="I413" s="7">
        <f t="shared" si="26"/>
        <v>213.58259999999999</v>
      </c>
      <c r="J413" s="7">
        <f t="shared" si="27"/>
        <v>190.1936</v>
      </c>
    </row>
    <row r="414" spans="1:10" x14ac:dyDescent="0.25">
      <c r="A414" s="2" t="s">
        <v>1139</v>
      </c>
      <c r="B414" s="2" t="s">
        <v>633</v>
      </c>
      <c r="C414" s="2" t="s">
        <v>634</v>
      </c>
      <c r="E414" s="1" t="str">
        <f t="shared" si="24"/>
        <v>92,42</v>
      </c>
      <c r="F414" s="1" t="str">
        <f t="shared" si="25"/>
        <v>82,16</v>
      </c>
      <c r="G414" s="7">
        <v>231</v>
      </c>
      <c r="H414" s="7">
        <v>232</v>
      </c>
      <c r="I414" s="7">
        <f t="shared" si="26"/>
        <v>213.49020000000002</v>
      </c>
      <c r="J414" s="7">
        <f t="shared" si="27"/>
        <v>190.6112</v>
      </c>
    </row>
    <row r="415" spans="1:10" x14ac:dyDescent="0.25">
      <c r="A415" s="3" t="s">
        <v>1140</v>
      </c>
      <c r="B415" s="3" t="s">
        <v>635</v>
      </c>
      <c r="C415" s="3" t="s">
        <v>418</v>
      </c>
      <c r="E415" s="1" t="str">
        <f t="shared" si="24"/>
        <v>92,39</v>
      </c>
      <c r="F415" s="1" t="str">
        <f t="shared" si="25"/>
        <v>82,19</v>
      </c>
      <c r="G415" s="7">
        <v>231</v>
      </c>
      <c r="H415" s="7">
        <v>232</v>
      </c>
      <c r="I415" s="7">
        <f t="shared" si="26"/>
        <v>213.42089999999999</v>
      </c>
      <c r="J415" s="7">
        <f t="shared" si="27"/>
        <v>190.68079999999998</v>
      </c>
    </row>
    <row r="416" spans="1:10" x14ac:dyDescent="0.25">
      <c r="A416" s="2" t="s">
        <v>1141</v>
      </c>
      <c r="B416" s="2" t="s">
        <v>636</v>
      </c>
      <c r="C416" s="2" t="s">
        <v>388</v>
      </c>
      <c r="E416" s="1" t="str">
        <f t="shared" si="24"/>
        <v>91,99</v>
      </c>
      <c r="F416" s="1" t="str">
        <f t="shared" si="25"/>
        <v>82,22</v>
      </c>
      <c r="G416" s="7">
        <v>231</v>
      </c>
      <c r="H416" s="7">
        <v>232</v>
      </c>
      <c r="I416" s="7">
        <f t="shared" si="26"/>
        <v>212.49689999999998</v>
      </c>
      <c r="J416" s="7">
        <f t="shared" si="27"/>
        <v>190.75040000000001</v>
      </c>
    </row>
    <row r="417" spans="1:10" x14ac:dyDescent="0.25">
      <c r="A417" s="3" t="s">
        <v>1142</v>
      </c>
      <c r="B417" s="3" t="s">
        <v>290</v>
      </c>
      <c r="C417" s="3" t="s">
        <v>637</v>
      </c>
      <c r="E417" s="1" t="str">
        <f t="shared" si="24"/>
        <v>92,03</v>
      </c>
      <c r="F417" s="1" t="str">
        <f t="shared" si="25"/>
        <v>82,3</v>
      </c>
      <c r="G417" s="7">
        <v>231</v>
      </c>
      <c r="H417" s="7">
        <v>232</v>
      </c>
      <c r="I417" s="7">
        <f t="shared" si="26"/>
        <v>212.58930000000001</v>
      </c>
      <c r="J417" s="7">
        <f t="shared" si="27"/>
        <v>190.93599999999998</v>
      </c>
    </row>
    <row r="418" spans="1:10" x14ac:dyDescent="0.25">
      <c r="A418" s="2" t="s">
        <v>1143</v>
      </c>
      <c r="B418" s="2" t="s">
        <v>638</v>
      </c>
      <c r="C418" s="2" t="s">
        <v>639</v>
      </c>
      <c r="E418" s="1" t="str">
        <f t="shared" si="24"/>
        <v>92,44</v>
      </c>
      <c r="F418" s="1" t="str">
        <f t="shared" si="25"/>
        <v>82,33</v>
      </c>
      <c r="G418" s="7">
        <v>231</v>
      </c>
      <c r="H418" s="7">
        <v>232</v>
      </c>
      <c r="I418" s="7">
        <f t="shared" si="26"/>
        <v>213.53639999999999</v>
      </c>
      <c r="J418" s="7">
        <f t="shared" si="27"/>
        <v>191.00560000000002</v>
      </c>
    </row>
    <row r="419" spans="1:10" x14ac:dyDescent="0.25">
      <c r="A419" s="3" t="s">
        <v>1144</v>
      </c>
      <c r="B419" s="3" t="s">
        <v>640</v>
      </c>
      <c r="C419" s="3" t="s">
        <v>46</v>
      </c>
      <c r="E419" s="1" t="str">
        <f t="shared" si="24"/>
        <v>92,47</v>
      </c>
      <c r="F419" s="1" t="str">
        <f t="shared" si="25"/>
        <v>82,9</v>
      </c>
      <c r="G419" s="7">
        <v>231</v>
      </c>
      <c r="H419" s="7">
        <v>232</v>
      </c>
      <c r="I419" s="7">
        <f t="shared" si="26"/>
        <v>213.60569999999998</v>
      </c>
      <c r="J419" s="7">
        <f t="shared" si="27"/>
        <v>192.32800000000003</v>
      </c>
    </row>
    <row r="420" spans="1:10" x14ac:dyDescent="0.25">
      <c r="A420" s="2" t="s">
        <v>1145</v>
      </c>
      <c r="B420" s="2" t="s">
        <v>641</v>
      </c>
      <c r="C420" s="2" t="s">
        <v>642</v>
      </c>
      <c r="E420" s="1" t="str">
        <f t="shared" si="24"/>
        <v>92,17</v>
      </c>
      <c r="F420" s="1" t="str">
        <f t="shared" si="25"/>
        <v>83,05</v>
      </c>
      <c r="G420" s="7">
        <v>231</v>
      </c>
      <c r="H420" s="7">
        <v>232</v>
      </c>
      <c r="I420" s="7">
        <f t="shared" si="26"/>
        <v>212.9127</v>
      </c>
      <c r="J420" s="7">
        <f t="shared" si="27"/>
        <v>192.67599999999999</v>
      </c>
    </row>
    <row r="421" spans="1:10" x14ac:dyDescent="0.25">
      <c r="A421" s="3" t="s">
        <v>1146</v>
      </c>
      <c r="B421" s="3" t="s">
        <v>643</v>
      </c>
      <c r="C421" s="3" t="s">
        <v>458</v>
      </c>
      <c r="E421" s="1" t="str">
        <f t="shared" si="24"/>
        <v>92,16</v>
      </c>
      <c r="F421" s="1" t="str">
        <f t="shared" si="25"/>
        <v>83,18</v>
      </c>
      <c r="G421" s="7">
        <v>231</v>
      </c>
      <c r="H421" s="7">
        <v>232</v>
      </c>
      <c r="I421" s="7">
        <f t="shared" si="26"/>
        <v>212.8896</v>
      </c>
      <c r="J421" s="7">
        <f t="shared" si="27"/>
        <v>192.97760000000002</v>
      </c>
    </row>
    <row r="422" spans="1:10" x14ac:dyDescent="0.25">
      <c r="A422" s="2" t="s">
        <v>1147</v>
      </c>
      <c r="B422" s="2" t="s">
        <v>644</v>
      </c>
      <c r="C422" s="2" t="s">
        <v>458</v>
      </c>
      <c r="E422" s="1" t="str">
        <f t="shared" si="24"/>
        <v>92,18</v>
      </c>
      <c r="F422" s="1" t="str">
        <f t="shared" si="25"/>
        <v>83,18</v>
      </c>
      <c r="G422" s="7">
        <v>231</v>
      </c>
      <c r="H422" s="7">
        <v>232</v>
      </c>
      <c r="I422" s="7">
        <f t="shared" si="26"/>
        <v>212.93580000000003</v>
      </c>
      <c r="J422" s="7">
        <f t="shared" si="27"/>
        <v>192.97760000000002</v>
      </c>
    </row>
    <row r="423" spans="1:10" x14ac:dyDescent="0.25">
      <c r="A423" s="3" t="s">
        <v>1148</v>
      </c>
      <c r="B423" s="3" t="s">
        <v>645</v>
      </c>
      <c r="C423" s="3" t="s">
        <v>646</v>
      </c>
      <c r="E423" s="1" t="str">
        <f t="shared" si="24"/>
        <v>91,84</v>
      </c>
      <c r="F423" s="1" t="str">
        <f t="shared" si="25"/>
        <v>83,35</v>
      </c>
      <c r="G423" s="7">
        <v>231</v>
      </c>
      <c r="H423" s="7">
        <v>232</v>
      </c>
      <c r="I423" s="7">
        <f t="shared" si="26"/>
        <v>212.15040000000002</v>
      </c>
      <c r="J423" s="7">
        <f t="shared" si="27"/>
        <v>193.37199999999996</v>
      </c>
    </row>
    <row r="424" spans="1:10" x14ac:dyDescent="0.25">
      <c r="A424" s="2" t="s">
        <v>1149</v>
      </c>
      <c r="B424" s="2" t="s">
        <v>617</v>
      </c>
      <c r="C424" s="2" t="s">
        <v>647</v>
      </c>
      <c r="E424" s="1" t="str">
        <f t="shared" si="24"/>
        <v>91,85</v>
      </c>
      <c r="F424" s="1" t="str">
        <f t="shared" si="25"/>
        <v>83,6</v>
      </c>
      <c r="G424" s="7">
        <v>231</v>
      </c>
      <c r="H424" s="7">
        <v>232</v>
      </c>
      <c r="I424" s="7">
        <f t="shared" si="26"/>
        <v>212.17349999999999</v>
      </c>
      <c r="J424" s="7">
        <f t="shared" si="27"/>
        <v>193.95199999999997</v>
      </c>
    </row>
    <row r="425" spans="1:10" x14ac:dyDescent="0.25">
      <c r="A425" s="3" t="s">
        <v>1150</v>
      </c>
      <c r="B425" s="3" t="s">
        <v>648</v>
      </c>
      <c r="C425" s="3" t="s">
        <v>97</v>
      </c>
      <c r="E425" s="1" t="str">
        <f t="shared" si="24"/>
        <v>91,87</v>
      </c>
      <c r="F425" s="1" t="str">
        <f t="shared" si="25"/>
        <v>83,59</v>
      </c>
      <c r="G425" s="7">
        <v>231</v>
      </c>
      <c r="H425" s="7">
        <v>232</v>
      </c>
      <c r="I425" s="7">
        <f t="shared" si="26"/>
        <v>212.21970000000002</v>
      </c>
      <c r="J425" s="7">
        <f t="shared" si="27"/>
        <v>193.92880000000002</v>
      </c>
    </row>
    <row r="426" spans="1:10" x14ac:dyDescent="0.25">
      <c r="A426" s="2" t="s">
        <v>1151</v>
      </c>
      <c r="B426" s="2" t="s">
        <v>649</v>
      </c>
      <c r="C426" s="2" t="s">
        <v>47</v>
      </c>
      <c r="E426" s="1" t="str">
        <f t="shared" si="24"/>
        <v>91,82</v>
      </c>
      <c r="F426" s="1" t="str">
        <f t="shared" si="25"/>
        <v>83,69</v>
      </c>
      <c r="G426" s="7">
        <v>231</v>
      </c>
      <c r="H426" s="7">
        <v>232</v>
      </c>
      <c r="I426" s="7">
        <f t="shared" si="26"/>
        <v>212.10419999999999</v>
      </c>
      <c r="J426" s="7">
        <f t="shared" si="27"/>
        <v>194.16079999999999</v>
      </c>
    </row>
    <row r="427" spans="1:10" x14ac:dyDescent="0.25">
      <c r="A427" s="3" t="s">
        <v>1152</v>
      </c>
      <c r="B427" s="3" t="s">
        <v>650</v>
      </c>
      <c r="C427" s="3" t="s">
        <v>651</v>
      </c>
      <c r="E427" s="1" t="str">
        <f t="shared" si="24"/>
        <v>91,75</v>
      </c>
      <c r="F427" s="1" t="str">
        <f t="shared" si="25"/>
        <v>83,92</v>
      </c>
      <c r="G427" s="7">
        <v>231</v>
      </c>
      <c r="H427" s="7">
        <v>232</v>
      </c>
      <c r="I427" s="7">
        <f t="shared" si="26"/>
        <v>211.9425</v>
      </c>
      <c r="J427" s="7">
        <f t="shared" si="27"/>
        <v>194.69439999999997</v>
      </c>
    </row>
    <row r="428" spans="1:10" x14ac:dyDescent="0.25">
      <c r="A428" s="2" t="s">
        <v>1153</v>
      </c>
      <c r="B428" s="2" t="s">
        <v>652</v>
      </c>
      <c r="C428" s="2" t="s">
        <v>71</v>
      </c>
      <c r="E428" s="1" t="str">
        <f t="shared" si="24"/>
        <v>91,57</v>
      </c>
      <c r="F428" s="1" t="str">
        <f t="shared" si="25"/>
        <v>84,02</v>
      </c>
      <c r="G428" s="7">
        <v>231</v>
      </c>
      <c r="H428" s="7">
        <v>232</v>
      </c>
      <c r="I428" s="7">
        <f t="shared" si="26"/>
        <v>211.52669999999998</v>
      </c>
      <c r="J428" s="7">
        <f t="shared" si="27"/>
        <v>194.9264</v>
      </c>
    </row>
    <row r="429" spans="1:10" x14ac:dyDescent="0.25">
      <c r="A429" s="3" t="s">
        <v>1154</v>
      </c>
      <c r="B429" s="3" t="s">
        <v>653</v>
      </c>
      <c r="C429" s="3" t="s">
        <v>654</v>
      </c>
      <c r="E429" s="1" t="str">
        <f t="shared" si="24"/>
        <v>91,36</v>
      </c>
      <c r="F429" s="1" t="str">
        <f t="shared" si="25"/>
        <v>83,98</v>
      </c>
      <c r="G429" s="7">
        <v>231</v>
      </c>
      <c r="H429" s="7">
        <v>232</v>
      </c>
      <c r="I429" s="7">
        <f t="shared" si="26"/>
        <v>211.04159999999999</v>
      </c>
      <c r="J429" s="7">
        <f t="shared" si="27"/>
        <v>194.83360000000002</v>
      </c>
    </row>
    <row r="430" spans="1:10" x14ac:dyDescent="0.25">
      <c r="A430" s="2" t="s">
        <v>1155</v>
      </c>
      <c r="B430" s="2" t="s">
        <v>655</v>
      </c>
      <c r="C430" s="2" t="s">
        <v>656</v>
      </c>
      <c r="E430" s="1" t="str">
        <f t="shared" si="24"/>
        <v>91,25</v>
      </c>
      <c r="F430" s="1" t="str">
        <f t="shared" si="25"/>
        <v>84,01</v>
      </c>
      <c r="G430" s="7">
        <v>231</v>
      </c>
      <c r="H430" s="7">
        <v>232</v>
      </c>
      <c r="I430" s="7">
        <f t="shared" si="26"/>
        <v>210.78749999999999</v>
      </c>
      <c r="J430" s="7">
        <f t="shared" si="27"/>
        <v>194.9032</v>
      </c>
    </row>
    <row r="431" spans="1:10" x14ac:dyDescent="0.25">
      <c r="A431" s="3" t="s">
        <v>1156</v>
      </c>
      <c r="B431" s="3" t="s">
        <v>657</v>
      </c>
      <c r="C431" s="3" t="s">
        <v>658</v>
      </c>
      <c r="E431" s="1" t="str">
        <f t="shared" si="24"/>
        <v>91,06</v>
      </c>
      <c r="F431" s="1" t="str">
        <f t="shared" si="25"/>
        <v>84,11</v>
      </c>
      <c r="G431" s="7">
        <v>231</v>
      </c>
      <c r="H431" s="7">
        <v>232</v>
      </c>
      <c r="I431" s="7">
        <f t="shared" si="26"/>
        <v>210.3486</v>
      </c>
      <c r="J431" s="7">
        <f t="shared" si="27"/>
        <v>195.1352</v>
      </c>
    </row>
    <row r="432" spans="1:10" x14ac:dyDescent="0.25">
      <c r="A432" s="2" t="s">
        <v>1157</v>
      </c>
      <c r="B432" s="2" t="s">
        <v>659</v>
      </c>
      <c r="C432" s="2" t="s">
        <v>93</v>
      </c>
      <c r="E432" s="1" t="str">
        <f t="shared" si="24"/>
        <v>91,02</v>
      </c>
      <c r="F432" s="1" t="str">
        <f t="shared" si="25"/>
        <v>84,17</v>
      </c>
      <c r="G432" s="7">
        <v>231</v>
      </c>
      <c r="H432" s="7">
        <v>232</v>
      </c>
      <c r="I432" s="7">
        <f t="shared" si="26"/>
        <v>210.25619999999998</v>
      </c>
      <c r="J432" s="7">
        <f t="shared" si="27"/>
        <v>195.27439999999999</v>
      </c>
    </row>
    <row r="433" spans="1:10" x14ac:dyDescent="0.25">
      <c r="A433" s="3" t="s">
        <v>1158</v>
      </c>
      <c r="B433" s="3" t="s">
        <v>660</v>
      </c>
      <c r="C433" s="3" t="s">
        <v>661</v>
      </c>
      <c r="E433" s="1" t="str">
        <f t="shared" si="24"/>
        <v>90,84</v>
      </c>
      <c r="F433" s="1" t="str">
        <f t="shared" si="25"/>
        <v>84,21</v>
      </c>
      <c r="G433" s="7">
        <v>231</v>
      </c>
      <c r="H433" s="7">
        <v>232</v>
      </c>
      <c r="I433" s="7">
        <f t="shared" si="26"/>
        <v>209.84040000000002</v>
      </c>
      <c r="J433" s="7">
        <f t="shared" si="27"/>
        <v>195.36719999999997</v>
      </c>
    </row>
    <row r="434" spans="1:10" x14ac:dyDescent="0.25">
      <c r="A434" s="2" t="s">
        <v>1159</v>
      </c>
      <c r="B434" s="2" t="s">
        <v>662</v>
      </c>
      <c r="C434" s="2" t="s">
        <v>663</v>
      </c>
      <c r="E434" s="1" t="str">
        <f t="shared" si="24"/>
        <v>90,61</v>
      </c>
      <c r="F434" s="1" t="str">
        <f t="shared" si="25"/>
        <v>84,19</v>
      </c>
      <c r="G434" s="7">
        <v>231</v>
      </c>
      <c r="H434" s="7">
        <v>232</v>
      </c>
      <c r="I434" s="7">
        <f t="shared" si="26"/>
        <v>209.3091</v>
      </c>
      <c r="J434" s="7">
        <f t="shared" si="27"/>
        <v>195.32079999999999</v>
      </c>
    </row>
    <row r="435" spans="1:10" x14ac:dyDescent="0.25">
      <c r="A435" s="3" t="s">
        <v>1160</v>
      </c>
      <c r="B435" s="3" t="s">
        <v>664</v>
      </c>
      <c r="C435" s="3" t="s">
        <v>663</v>
      </c>
      <c r="E435" s="1" t="str">
        <f t="shared" si="24"/>
        <v>90,32</v>
      </c>
      <c r="F435" s="1" t="str">
        <f t="shared" si="25"/>
        <v>84,19</v>
      </c>
      <c r="G435" s="7">
        <v>231</v>
      </c>
      <c r="H435" s="7">
        <v>232</v>
      </c>
      <c r="I435" s="7">
        <f t="shared" si="26"/>
        <v>208.63919999999999</v>
      </c>
      <c r="J435" s="7">
        <f t="shared" si="27"/>
        <v>195.32079999999999</v>
      </c>
    </row>
    <row r="436" spans="1:10" x14ac:dyDescent="0.25">
      <c r="A436" s="2" t="s">
        <v>1161</v>
      </c>
      <c r="B436" s="2" t="s">
        <v>664</v>
      </c>
      <c r="C436" s="2" t="s">
        <v>665</v>
      </c>
      <c r="E436" s="1" t="str">
        <f t="shared" si="24"/>
        <v>90,32</v>
      </c>
      <c r="F436" s="1" t="str">
        <f t="shared" si="25"/>
        <v>84,14</v>
      </c>
      <c r="G436" s="7">
        <v>231</v>
      </c>
      <c r="H436" s="7">
        <v>232</v>
      </c>
      <c r="I436" s="7">
        <f t="shared" si="26"/>
        <v>208.63919999999999</v>
      </c>
      <c r="J436" s="7">
        <f t="shared" si="27"/>
        <v>195.20480000000001</v>
      </c>
    </row>
    <row r="437" spans="1:10" x14ac:dyDescent="0.25">
      <c r="A437" s="3" t="s">
        <v>1162</v>
      </c>
      <c r="B437" s="3" t="s">
        <v>267</v>
      </c>
      <c r="C437" s="3" t="s">
        <v>109</v>
      </c>
      <c r="E437" s="1" t="str">
        <f t="shared" si="24"/>
        <v>89,57</v>
      </c>
      <c r="F437" s="1" t="str">
        <f t="shared" si="25"/>
        <v>84,1</v>
      </c>
      <c r="G437" s="7">
        <v>231</v>
      </c>
      <c r="H437" s="7">
        <v>232</v>
      </c>
      <c r="I437" s="7">
        <f t="shared" si="26"/>
        <v>206.90669999999997</v>
      </c>
      <c r="J437" s="7">
        <f t="shared" si="27"/>
        <v>195.11199999999997</v>
      </c>
    </row>
    <row r="438" spans="1:10" x14ac:dyDescent="0.25">
      <c r="A438" s="2" t="s">
        <v>1163</v>
      </c>
      <c r="B438" s="2" t="s">
        <v>666</v>
      </c>
      <c r="C438" s="2" t="s">
        <v>109</v>
      </c>
      <c r="E438" s="1" t="str">
        <f t="shared" si="24"/>
        <v>89,47</v>
      </c>
      <c r="F438" s="1" t="str">
        <f t="shared" si="25"/>
        <v>84,1</v>
      </c>
      <c r="G438" s="7">
        <v>231</v>
      </c>
      <c r="H438" s="7">
        <v>232</v>
      </c>
      <c r="I438" s="7">
        <f t="shared" si="26"/>
        <v>206.67570000000001</v>
      </c>
      <c r="J438" s="7">
        <f t="shared" si="27"/>
        <v>195.11199999999997</v>
      </c>
    </row>
    <row r="439" spans="1:10" x14ac:dyDescent="0.25">
      <c r="A439" s="3" t="s">
        <v>1164</v>
      </c>
      <c r="B439" s="3" t="s">
        <v>567</v>
      </c>
      <c r="C439" s="3" t="s">
        <v>667</v>
      </c>
      <c r="E439" s="1" t="str">
        <f t="shared" si="24"/>
        <v>89,5</v>
      </c>
      <c r="F439" s="1" t="str">
        <f t="shared" si="25"/>
        <v>83,99</v>
      </c>
      <c r="G439" s="7">
        <v>231</v>
      </c>
      <c r="H439" s="7">
        <v>232</v>
      </c>
      <c r="I439" s="7">
        <f t="shared" si="26"/>
        <v>206.745</v>
      </c>
      <c r="J439" s="7">
        <f t="shared" si="27"/>
        <v>194.85679999999999</v>
      </c>
    </row>
    <row r="440" spans="1:10" x14ac:dyDescent="0.25">
      <c r="A440" s="2" t="s">
        <v>1165</v>
      </c>
      <c r="B440" s="2" t="s">
        <v>267</v>
      </c>
      <c r="C440" s="2" t="s">
        <v>0</v>
      </c>
      <c r="E440" s="1" t="str">
        <f t="shared" si="24"/>
        <v>89,57</v>
      </c>
      <c r="F440" s="1" t="str">
        <f t="shared" si="25"/>
        <v>84</v>
      </c>
      <c r="G440" s="7">
        <v>231</v>
      </c>
      <c r="H440" s="7">
        <v>232</v>
      </c>
      <c r="I440" s="7">
        <f t="shared" si="26"/>
        <v>206.90669999999997</v>
      </c>
      <c r="J440" s="7">
        <f t="shared" si="27"/>
        <v>194.88</v>
      </c>
    </row>
    <row r="441" spans="1:10" x14ac:dyDescent="0.25">
      <c r="A441" s="3" t="s">
        <v>1166</v>
      </c>
      <c r="B441" s="3" t="s">
        <v>668</v>
      </c>
      <c r="C441" s="3" t="s">
        <v>0</v>
      </c>
      <c r="E441" s="1" t="str">
        <f t="shared" si="24"/>
        <v>89,52</v>
      </c>
      <c r="F441" s="1" t="str">
        <f t="shared" si="25"/>
        <v>84</v>
      </c>
      <c r="G441" s="7">
        <v>231</v>
      </c>
      <c r="H441" s="7">
        <v>232</v>
      </c>
      <c r="I441" s="7">
        <f t="shared" si="26"/>
        <v>206.7912</v>
      </c>
      <c r="J441" s="7">
        <f t="shared" si="27"/>
        <v>194.88</v>
      </c>
    </row>
    <row r="442" spans="1:10" x14ac:dyDescent="0.25">
      <c r="A442" s="2" t="s">
        <v>1167</v>
      </c>
      <c r="B442" s="2" t="s">
        <v>269</v>
      </c>
      <c r="C442" s="2" t="s">
        <v>654</v>
      </c>
      <c r="E442" s="1" t="str">
        <f t="shared" si="24"/>
        <v>89,45</v>
      </c>
      <c r="F442" s="1" t="str">
        <f t="shared" si="25"/>
        <v>83,98</v>
      </c>
      <c r="G442" s="7">
        <v>231</v>
      </c>
      <c r="H442" s="7">
        <v>232</v>
      </c>
      <c r="I442" s="7">
        <f t="shared" si="26"/>
        <v>206.62950000000001</v>
      </c>
      <c r="J442" s="7">
        <f t="shared" si="27"/>
        <v>194.83360000000002</v>
      </c>
    </row>
    <row r="443" spans="1:10" x14ac:dyDescent="0.25">
      <c r="A443" s="3" t="s">
        <v>1168</v>
      </c>
      <c r="B443" s="3" t="s">
        <v>320</v>
      </c>
      <c r="C443" s="3" t="s">
        <v>344</v>
      </c>
      <c r="E443" s="1" t="str">
        <f t="shared" si="24"/>
        <v>89,3</v>
      </c>
      <c r="F443" s="1" t="str">
        <f t="shared" si="25"/>
        <v>83,5</v>
      </c>
      <c r="G443" s="7">
        <v>231</v>
      </c>
      <c r="H443" s="7">
        <v>232</v>
      </c>
      <c r="I443" s="7">
        <f t="shared" si="26"/>
        <v>206.28299999999999</v>
      </c>
      <c r="J443" s="7">
        <f t="shared" si="27"/>
        <v>193.72</v>
      </c>
    </row>
    <row r="444" spans="1:10" x14ac:dyDescent="0.25">
      <c r="A444" s="2" t="s">
        <v>1169</v>
      </c>
      <c r="B444" s="2" t="s">
        <v>297</v>
      </c>
      <c r="C444" s="2" t="s">
        <v>669</v>
      </c>
      <c r="E444" s="1" t="str">
        <f t="shared" si="24"/>
        <v>89,33</v>
      </c>
      <c r="F444" s="1" t="str">
        <f t="shared" si="25"/>
        <v>83,51</v>
      </c>
      <c r="G444" s="7">
        <v>231</v>
      </c>
      <c r="H444" s="7">
        <v>232</v>
      </c>
      <c r="I444" s="7">
        <f t="shared" si="26"/>
        <v>206.35229999999999</v>
      </c>
      <c r="J444" s="7">
        <f t="shared" si="27"/>
        <v>193.7432</v>
      </c>
    </row>
    <row r="445" spans="1:10" x14ac:dyDescent="0.25">
      <c r="A445" s="3" t="s">
        <v>1170</v>
      </c>
      <c r="B445" s="3" t="s">
        <v>320</v>
      </c>
      <c r="C445" s="3" t="s">
        <v>647</v>
      </c>
      <c r="E445" s="1" t="str">
        <f t="shared" si="24"/>
        <v>89,3</v>
      </c>
      <c r="F445" s="1" t="str">
        <f t="shared" si="25"/>
        <v>83,6</v>
      </c>
      <c r="G445" s="7">
        <v>231</v>
      </c>
      <c r="H445" s="7">
        <v>232</v>
      </c>
      <c r="I445" s="7">
        <f t="shared" si="26"/>
        <v>206.28299999999999</v>
      </c>
      <c r="J445" s="7">
        <f t="shared" si="27"/>
        <v>193.95199999999997</v>
      </c>
    </row>
    <row r="446" spans="1:10" x14ac:dyDescent="0.25">
      <c r="A446" s="2" t="s">
        <v>1171</v>
      </c>
      <c r="B446" s="2" t="s">
        <v>670</v>
      </c>
      <c r="C446" s="2" t="s">
        <v>671</v>
      </c>
      <c r="E446" s="1" t="str">
        <f t="shared" si="24"/>
        <v>89,49</v>
      </c>
      <c r="F446" s="1" t="str">
        <f t="shared" si="25"/>
        <v>83,53</v>
      </c>
      <c r="G446" s="7">
        <v>231</v>
      </c>
      <c r="H446" s="7">
        <v>232</v>
      </c>
      <c r="I446" s="7">
        <f t="shared" si="26"/>
        <v>206.72189999999998</v>
      </c>
      <c r="J446" s="7">
        <f t="shared" si="27"/>
        <v>193.78959999999998</v>
      </c>
    </row>
    <row r="447" spans="1:10" x14ac:dyDescent="0.25">
      <c r="A447" s="3" t="s">
        <v>1172</v>
      </c>
      <c r="B447" s="3" t="s">
        <v>567</v>
      </c>
      <c r="C447" s="3" t="s">
        <v>672</v>
      </c>
      <c r="E447" s="1" t="str">
        <f t="shared" si="24"/>
        <v>89,5</v>
      </c>
      <c r="F447" s="1" t="str">
        <f t="shared" si="25"/>
        <v>83,49</v>
      </c>
      <c r="G447" s="7">
        <v>231</v>
      </c>
      <c r="H447" s="7">
        <v>232</v>
      </c>
      <c r="I447" s="7">
        <f t="shared" si="26"/>
        <v>206.745</v>
      </c>
      <c r="J447" s="7">
        <f t="shared" si="27"/>
        <v>193.6968</v>
      </c>
    </row>
    <row r="448" spans="1:10" x14ac:dyDescent="0.25">
      <c r="A448" s="2" t="s">
        <v>1173</v>
      </c>
      <c r="B448" s="2" t="s">
        <v>673</v>
      </c>
      <c r="C448" s="2" t="s">
        <v>344</v>
      </c>
      <c r="E448" s="1" t="str">
        <f t="shared" si="24"/>
        <v>89,51</v>
      </c>
      <c r="F448" s="1" t="str">
        <f t="shared" si="25"/>
        <v>83,5</v>
      </c>
      <c r="G448" s="7">
        <v>231</v>
      </c>
      <c r="H448" s="7">
        <v>232</v>
      </c>
      <c r="I448" s="7">
        <f t="shared" si="26"/>
        <v>206.7681</v>
      </c>
      <c r="J448" s="7">
        <f t="shared" si="27"/>
        <v>193.72</v>
      </c>
    </row>
    <row r="449" spans="1:10" x14ac:dyDescent="0.25">
      <c r="A449" s="3" t="s">
        <v>1174</v>
      </c>
      <c r="B449" s="3" t="s">
        <v>568</v>
      </c>
      <c r="C449" s="3" t="s">
        <v>674</v>
      </c>
      <c r="E449" s="1" t="str">
        <f t="shared" si="24"/>
        <v>89,36</v>
      </c>
      <c r="F449" s="1" t="str">
        <f t="shared" si="25"/>
        <v>83,42</v>
      </c>
      <c r="G449" s="7">
        <v>231</v>
      </c>
      <c r="H449" s="7">
        <v>232</v>
      </c>
      <c r="I449" s="7">
        <f t="shared" si="26"/>
        <v>206.42160000000001</v>
      </c>
      <c r="J449" s="7">
        <f t="shared" si="27"/>
        <v>193.53439999999998</v>
      </c>
    </row>
    <row r="450" spans="1:10" x14ac:dyDescent="0.25">
      <c r="A450" s="2" t="s">
        <v>1175</v>
      </c>
      <c r="B450" s="2" t="s">
        <v>273</v>
      </c>
      <c r="C450" s="2" t="s">
        <v>675</v>
      </c>
      <c r="E450" s="1" t="str">
        <f t="shared" si="24"/>
        <v>89,62</v>
      </c>
      <c r="F450" s="1" t="str">
        <f t="shared" si="25"/>
        <v>83,36</v>
      </c>
      <c r="G450" s="7">
        <v>231</v>
      </c>
      <c r="H450" s="7">
        <v>232</v>
      </c>
      <c r="I450" s="7">
        <f t="shared" si="26"/>
        <v>207.0222</v>
      </c>
      <c r="J450" s="7">
        <f t="shared" si="27"/>
        <v>193.39520000000002</v>
      </c>
    </row>
    <row r="451" spans="1:10" x14ac:dyDescent="0.25">
      <c r="A451" s="3" t="s">
        <v>1176</v>
      </c>
      <c r="B451" s="3" t="s">
        <v>237</v>
      </c>
      <c r="C451" s="3" t="s">
        <v>62</v>
      </c>
      <c r="E451" s="1" t="str">
        <f t="shared" ref="E451:E499" si="28">SUBSTITUTE(B451,CHAR(160),"")</f>
        <v>89,6</v>
      </c>
      <c r="F451" s="1" t="str">
        <f t="shared" ref="F451:F499" si="29">SUBSTITUTE(C451,CHAR(160),"")</f>
        <v>83,28</v>
      </c>
      <c r="G451" s="7">
        <v>231</v>
      </c>
      <c r="H451" s="7">
        <v>232</v>
      </c>
      <c r="I451" s="7">
        <f t="shared" ref="I451:I499" si="30">(G451*E451)/100</f>
        <v>206.976</v>
      </c>
      <c r="J451" s="7">
        <f t="shared" ref="J451:J499" si="31">(H451*F451)/100</f>
        <v>193.20959999999999</v>
      </c>
    </row>
    <row r="452" spans="1:10" x14ac:dyDescent="0.25">
      <c r="A452" s="2" t="s">
        <v>1177</v>
      </c>
      <c r="B452" s="2" t="s">
        <v>220</v>
      </c>
      <c r="C452" s="2" t="s">
        <v>60</v>
      </c>
      <c r="E452" s="1" t="str">
        <f t="shared" si="28"/>
        <v>89,71</v>
      </c>
      <c r="F452" s="1" t="str">
        <f t="shared" si="29"/>
        <v>83,33</v>
      </c>
      <c r="G452" s="7">
        <v>231</v>
      </c>
      <c r="H452" s="7">
        <v>232</v>
      </c>
      <c r="I452" s="7">
        <f t="shared" si="30"/>
        <v>207.23009999999999</v>
      </c>
      <c r="J452" s="7">
        <f t="shared" si="31"/>
        <v>193.32560000000001</v>
      </c>
    </row>
    <row r="453" spans="1:10" x14ac:dyDescent="0.25">
      <c r="A453" s="3" t="s">
        <v>1178</v>
      </c>
      <c r="B453" s="3" t="s">
        <v>676</v>
      </c>
      <c r="C453" s="3" t="s">
        <v>439</v>
      </c>
      <c r="E453" s="1" t="str">
        <f t="shared" si="28"/>
        <v>89,99</v>
      </c>
      <c r="F453" s="1" t="str">
        <f t="shared" si="29"/>
        <v>83,13</v>
      </c>
      <c r="G453" s="7">
        <v>231</v>
      </c>
      <c r="H453" s="7">
        <v>232</v>
      </c>
      <c r="I453" s="7">
        <f t="shared" si="30"/>
        <v>207.87689999999998</v>
      </c>
      <c r="J453" s="7">
        <f t="shared" si="31"/>
        <v>192.86160000000001</v>
      </c>
    </row>
    <row r="454" spans="1:10" x14ac:dyDescent="0.25">
      <c r="A454" s="2" t="s">
        <v>1179</v>
      </c>
      <c r="B454" s="2" t="s">
        <v>677</v>
      </c>
      <c r="C454" s="2" t="s">
        <v>445</v>
      </c>
      <c r="E454" s="1" t="str">
        <f t="shared" si="28"/>
        <v>90,11</v>
      </c>
      <c r="F454" s="1" t="str">
        <f t="shared" si="29"/>
        <v>83,2</v>
      </c>
      <c r="G454" s="7">
        <v>231</v>
      </c>
      <c r="H454" s="7">
        <v>232</v>
      </c>
      <c r="I454" s="7">
        <f t="shared" si="30"/>
        <v>208.1541</v>
      </c>
      <c r="J454" s="7">
        <f t="shared" si="31"/>
        <v>193.024</v>
      </c>
    </row>
    <row r="455" spans="1:10" x14ac:dyDescent="0.25">
      <c r="A455" s="3" t="s">
        <v>1180</v>
      </c>
      <c r="B455" s="3" t="s">
        <v>678</v>
      </c>
      <c r="C455" s="3" t="s">
        <v>461</v>
      </c>
      <c r="E455" s="1" t="str">
        <f t="shared" si="28"/>
        <v>89,98</v>
      </c>
      <c r="F455" s="1" t="str">
        <f t="shared" si="29"/>
        <v>83,23</v>
      </c>
      <c r="G455" s="7">
        <v>231</v>
      </c>
      <c r="H455" s="7">
        <v>232</v>
      </c>
      <c r="I455" s="7">
        <f t="shared" si="30"/>
        <v>207.85380000000001</v>
      </c>
      <c r="J455" s="7">
        <f t="shared" si="31"/>
        <v>193.09360000000001</v>
      </c>
    </row>
    <row r="456" spans="1:10" x14ac:dyDescent="0.25">
      <c r="A456" s="2" t="s">
        <v>1181</v>
      </c>
      <c r="B456" s="2" t="s">
        <v>679</v>
      </c>
      <c r="C456" s="2" t="s">
        <v>62</v>
      </c>
      <c r="E456" s="1" t="str">
        <f t="shared" si="28"/>
        <v>90,31</v>
      </c>
      <c r="F456" s="1" t="str">
        <f t="shared" si="29"/>
        <v>83,28</v>
      </c>
      <c r="G456" s="7">
        <v>231</v>
      </c>
      <c r="H456" s="7">
        <v>232</v>
      </c>
      <c r="I456" s="7">
        <f t="shared" si="30"/>
        <v>208.61610000000002</v>
      </c>
      <c r="J456" s="7">
        <f t="shared" si="31"/>
        <v>193.20959999999999</v>
      </c>
    </row>
    <row r="457" spans="1:10" x14ac:dyDescent="0.25">
      <c r="A457" s="3" t="s">
        <v>1182</v>
      </c>
      <c r="B457" s="3" t="s">
        <v>662</v>
      </c>
      <c r="C457" s="3" t="s">
        <v>111</v>
      </c>
      <c r="E457" s="1" t="str">
        <f t="shared" si="28"/>
        <v>90,61</v>
      </c>
      <c r="F457" s="1" t="str">
        <f t="shared" si="29"/>
        <v>83,22</v>
      </c>
      <c r="G457" s="7">
        <v>231</v>
      </c>
      <c r="H457" s="7">
        <v>232</v>
      </c>
      <c r="I457" s="7">
        <f t="shared" si="30"/>
        <v>209.3091</v>
      </c>
      <c r="J457" s="7">
        <f t="shared" si="31"/>
        <v>193.07040000000001</v>
      </c>
    </row>
    <row r="458" spans="1:10" x14ac:dyDescent="0.25">
      <c r="A458" s="2" t="s">
        <v>1183</v>
      </c>
      <c r="B458" s="2" t="s">
        <v>649</v>
      </c>
      <c r="C458" s="2" t="s">
        <v>443</v>
      </c>
      <c r="E458" s="1" t="str">
        <f t="shared" si="28"/>
        <v>91,82</v>
      </c>
      <c r="F458" s="1" t="str">
        <f t="shared" si="29"/>
        <v>83,15</v>
      </c>
      <c r="G458" s="7">
        <v>231</v>
      </c>
      <c r="H458" s="7">
        <v>232</v>
      </c>
      <c r="I458" s="7">
        <f t="shared" si="30"/>
        <v>212.10419999999999</v>
      </c>
      <c r="J458" s="7">
        <f t="shared" si="31"/>
        <v>192.90800000000002</v>
      </c>
    </row>
    <row r="459" spans="1:10" x14ac:dyDescent="0.25">
      <c r="A459" s="3" t="s">
        <v>1184</v>
      </c>
      <c r="B459" s="3" t="s">
        <v>323</v>
      </c>
      <c r="C459" s="3" t="s">
        <v>445</v>
      </c>
      <c r="E459" s="1" t="str">
        <f t="shared" si="28"/>
        <v>91,95</v>
      </c>
      <c r="F459" s="1" t="str">
        <f t="shared" si="29"/>
        <v>83,2</v>
      </c>
      <c r="G459" s="7">
        <v>231</v>
      </c>
      <c r="H459" s="7">
        <v>232</v>
      </c>
      <c r="I459" s="7">
        <f t="shared" si="30"/>
        <v>212.40450000000001</v>
      </c>
      <c r="J459" s="7">
        <f t="shared" si="31"/>
        <v>193.024</v>
      </c>
    </row>
    <row r="460" spans="1:10" x14ac:dyDescent="0.25">
      <c r="A460" s="2" t="s">
        <v>1185</v>
      </c>
      <c r="B460" s="2" t="s">
        <v>680</v>
      </c>
      <c r="C460" s="2" t="s">
        <v>681</v>
      </c>
      <c r="E460" s="1" t="str">
        <f t="shared" si="28"/>
        <v>92,35</v>
      </c>
      <c r="F460" s="1" t="str">
        <f t="shared" si="29"/>
        <v>83,16</v>
      </c>
      <c r="G460" s="7">
        <v>231</v>
      </c>
      <c r="H460" s="7">
        <v>232</v>
      </c>
      <c r="I460" s="7">
        <f t="shared" si="30"/>
        <v>213.32849999999999</v>
      </c>
      <c r="J460" s="7">
        <f t="shared" si="31"/>
        <v>192.93119999999999</v>
      </c>
    </row>
    <row r="461" spans="1:10" x14ac:dyDescent="0.25">
      <c r="A461" s="3" t="s">
        <v>1186</v>
      </c>
      <c r="B461" s="3" t="s">
        <v>680</v>
      </c>
      <c r="C461" s="3" t="s">
        <v>682</v>
      </c>
      <c r="E461" s="1" t="str">
        <f t="shared" si="28"/>
        <v>92,35</v>
      </c>
      <c r="F461" s="1" t="str">
        <f t="shared" si="29"/>
        <v>83,32</v>
      </c>
      <c r="G461" s="7">
        <v>231</v>
      </c>
      <c r="H461" s="7">
        <v>232</v>
      </c>
      <c r="I461" s="7">
        <f t="shared" si="30"/>
        <v>213.32849999999999</v>
      </c>
      <c r="J461" s="7">
        <f t="shared" si="31"/>
        <v>193.30239999999998</v>
      </c>
    </row>
    <row r="462" spans="1:10" x14ac:dyDescent="0.25">
      <c r="A462" s="2" t="s">
        <v>1187</v>
      </c>
      <c r="B462" s="2" t="s">
        <v>683</v>
      </c>
      <c r="C462" s="2" t="s">
        <v>467</v>
      </c>
      <c r="E462" s="1" t="str">
        <f t="shared" si="28"/>
        <v>92,36</v>
      </c>
      <c r="F462" s="1" t="str">
        <f t="shared" si="29"/>
        <v>83,3</v>
      </c>
      <c r="G462" s="7">
        <v>231</v>
      </c>
      <c r="H462" s="7">
        <v>232</v>
      </c>
      <c r="I462" s="7">
        <f t="shared" si="30"/>
        <v>213.35159999999999</v>
      </c>
      <c r="J462" s="7">
        <f t="shared" si="31"/>
        <v>193.25599999999997</v>
      </c>
    </row>
    <row r="463" spans="1:10" x14ac:dyDescent="0.25">
      <c r="A463" s="3" t="s">
        <v>1188</v>
      </c>
      <c r="B463" s="3" t="s">
        <v>680</v>
      </c>
      <c r="C463" s="3" t="s">
        <v>88</v>
      </c>
      <c r="E463" s="1" t="str">
        <f t="shared" si="28"/>
        <v>92,35</v>
      </c>
      <c r="F463" s="1" t="str">
        <f t="shared" si="29"/>
        <v>83,34</v>
      </c>
      <c r="G463" s="7">
        <v>231</v>
      </c>
      <c r="H463" s="7">
        <v>232</v>
      </c>
      <c r="I463" s="7">
        <f t="shared" si="30"/>
        <v>213.32849999999999</v>
      </c>
      <c r="J463" s="7">
        <f t="shared" si="31"/>
        <v>193.34880000000001</v>
      </c>
    </row>
    <row r="464" spans="1:10" x14ac:dyDescent="0.25">
      <c r="A464" s="2" t="s">
        <v>1189</v>
      </c>
      <c r="B464" s="2" t="s">
        <v>684</v>
      </c>
      <c r="C464" s="2" t="s">
        <v>685</v>
      </c>
      <c r="E464" s="1" t="str">
        <f t="shared" si="28"/>
        <v>92,54</v>
      </c>
      <c r="F464" s="1" t="str">
        <f t="shared" si="29"/>
        <v>83,39</v>
      </c>
      <c r="G464" s="7">
        <v>231</v>
      </c>
      <c r="H464" s="7">
        <v>232</v>
      </c>
      <c r="I464" s="7">
        <f t="shared" si="30"/>
        <v>213.76740000000001</v>
      </c>
      <c r="J464" s="7">
        <f t="shared" si="31"/>
        <v>193.4648</v>
      </c>
    </row>
    <row r="465" spans="1:10" x14ac:dyDescent="0.25">
      <c r="A465" s="3" t="s">
        <v>1190</v>
      </c>
      <c r="B465" s="3" t="s">
        <v>640</v>
      </c>
      <c r="C465" s="3" t="s">
        <v>454</v>
      </c>
      <c r="E465" s="1" t="str">
        <f t="shared" si="28"/>
        <v>92,47</v>
      </c>
      <c r="F465" s="1" t="str">
        <f t="shared" si="29"/>
        <v>83,56</v>
      </c>
      <c r="G465" s="7">
        <v>231</v>
      </c>
      <c r="H465" s="7">
        <v>232</v>
      </c>
      <c r="I465" s="7">
        <f t="shared" si="30"/>
        <v>213.60569999999998</v>
      </c>
      <c r="J465" s="7">
        <f t="shared" si="31"/>
        <v>193.85920000000002</v>
      </c>
    </row>
    <row r="466" spans="1:10" x14ac:dyDescent="0.25">
      <c r="A466" s="2" t="s">
        <v>1191</v>
      </c>
      <c r="B466" s="2" t="s">
        <v>237</v>
      </c>
      <c r="C466" s="2" t="s">
        <v>34</v>
      </c>
      <c r="E466" s="1" t="str">
        <f t="shared" si="28"/>
        <v>89,6</v>
      </c>
      <c r="F466" s="1" t="str">
        <f t="shared" si="29"/>
        <v>83,57</v>
      </c>
      <c r="G466" s="7">
        <v>231</v>
      </c>
      <c r="H466" s="7">
        <v>232</v>
      </c>
      <c r="I466" s="7">
        <f t="shared" si="30"/>
        <v>206.976</v>
      </c>
      <c r="J466" s="7">
        <f t="shared" si="31"/>
        <v>193.88239999999999</v>
      </c>
    </row>
    <row r="467" spans="1:10" x14ac:dyDescent="0.25">
      <c r="A467" s="3" t="s">
        <v>1192</v>
      </c>
      <c r="B467" s="3" t="s">
        <v>686</v>
      </c>
      <c r="C467" s="3" t="s">
        <v>675</v>
      </c>
      <c r="E467" s="1" t="str">
        <f t="shared" si="28"/>
        <v>89,77</v>
      </c>
      <c r="F467" s="1" t="str">
        <f t="shared" si="29"/>
        <v>83,36</v>
      </c>
      <c r="G467" s="7">
        <v>231</v>
      </c>
      <c r="H467" s="7">
        <v>232</v>
      </c>
      <c r="I467" s="7">
        <f t="shared" si="30"/>
        <v>207.36869999999999</v>
      </c>
      <c r="J467" s="7">
        <f t="shared" si="31"/>
        <v>193.39520000000002</v>
      </c>
    </row>
    <row r="468" spans="1:10" x14ac:dyDescent="0.25">
      <c r="A468" s="2" t="s">
        <v>1193</v>
      </c>
      <c r="B468" s="2" t="s">
        <v>600</v>
      </c>
      <c r="C468" s="2" t="s">
        <v>60</v>
      </c>
      <c r="E468" s="1" t="str">
        <f t="shared" si="28"/>
        <v>89,97</v>
      </c>
      <c r="F468" s="1" t="str">
        <f t="shared" si="29"/>
        <v>83,33</v>
      </c>
      <c r="G468" s="7">
        <v>231</v>
      </c>
      <c r="H468" s="7">
        <v>232</v>
      </c>
      <c r="I468" s="7">
        <f t="shared" si="30"/>
        <v>207.83070000000001</v>
      </c>
      <c r="J468" s="7">
        <f t="shared" si="31"/>
        <v>193.32560000000001</v>
      </c>
    </row>
    <row r="469" spans="1:10" x14ac:dyDescent="0.25">
      <c r="A469" s="3" t="s">
        <v>1194</v>
      </c>
      <c r="B469" s="3" t="s">
        <v>687</v>
      </c>
      <c r="C469" s="3" t="s">
        <v>85</v>
      </c>
      <c r="E469" s="1" t="str">
        <f t="shared" si="28"/>
        <v>90,26</v>
      </c>
      <c r="F469" s="1" t="str">
        <f t="shared" si="29"/>
        <v>83,37</v>
      </c>
      <c r="G469" s="7">
        <v>231</v>
      </c>
      <c r="H469" s="7">
        <v>232</v>
      </c>
      <c r="I469" s="7">
        <f t="shared" si="30"/>
        <v>208.50060000000002</v>
      </c>
      <c r="J469" s="7">
        <f t="shared" si="31"/>
        <v>193.41839999999999</v>
      </c>
    </row>
    <row r="470" spans="1:10" x14ac:dyDescent="0.25">
      <c r="A470" s="2" t="s">
        <v>1195</v>
      </c>
      <c r="B470" s="2" t="s">
        <v>679</v>
      </c>
      <c r="C470" s="2" t="s">
        <v>688</v>
      </c>
      <c r="E470" s="1" t="str">
        <f t="shared" si="28"/>
        <v>90,31</v>
      </c>
      <c r="F470" s="1" t="str">
        <f t="shared" si="29"/>
        <v>83,26</v>
      </c>
      <c r="G470" s="7">
        <v>231</v>
      </c>
      <c r="H470" s="7">
        <v>232</v>
      </c>
      <c r="I470" s="7">
        <f t="shared" si="30"/>
        <v>208.61610000000002</v>
      </c>
      <c r="J470" s="7">
        <f t="shared" si="31"/>
        <v>193.16319999999999</v>
      </c>
    </row>
    <row r="471" spans="1:10" x14ac:dyDescent="0.25">
      <c r="A471" s="3" t="s">
        <v>1196</v>
      </c>
      <c r="B471" s="3" t="s">
        <v>133</v>
      </c>
      <c r="C471" s="3" t="s">
        <v>461</v>
      </c>
      <c r="E471" s="1" t="str">
        <f t="shared" si="28"/>
        <v>90,07</v>
      </c>
      <c r="F471" s="1" t="str">
        <f t="shared" si="29"/>
        <v>83,23</v>
      </c>
      <c r="G471" s="7">
        <v>231</v>
      </c>
      <c r="H471" s="7">
        <v>232</v>
      </c>
      <c r="I471" s="7">
        <f t="shared" si="30"/>
        <v>208.06169999999997</v>
      </c>
      <c r="J471" s="7">
        <f t="shared" si="31"/>
        <v>193.09360000000001</v>
      </c>
    </row>
    <row r="472" spans="1:10" x14ac:dyDescent="0.25">
      <c r="A472" s="2" t="s">
        <v>1197</v>
      </c>
      <c r="B472" s="2" t="s">
        <v>689</v>
      </c>
      <c r="C472" s="2" t="s">
        <v>690</v>
      </c>
      <c r="E472" s="1" t="str">
        <f t="shared" si="28"/>
        <v>90,18</v>
      </c>
      <c r="F472" s="1" t="str">
        <f t="shared" si="29"/>
        <v>83,29</v>
      </c>
      <c r="G472" s="7">
        <v>231</v>
      </c>
      <c r="H472" s="7">
        <v>232</v>
      </c>
      <c r="I472" s="7">
        <f t="shared" si="30"/>
        <v>208.31580000000002</v>
      </c>
      <c r="J472" s="7">
        <f t="shared" si="31"/>
        <v>193.23280000000003</v>
      </c>
    </row>
    <row r="473" spans="1:10" x14ac:dyDescent="0.25">
      <c r="A473" s="3" t="s">
        <v>1198</v>
      </c>
      <c r="B473" s="3" t="s">
        <v>691</v>
      </c>
      <c r="C473" s="3" t="s">
        <v>344</v>
      </c>
      <c r="E473" s="1" t="str">
        <f t="shared" si="28"/>
        <v>90,21</v>
      </c>
      <c r="F473" s="1" t="str">
        <f t="shared" si="29"/>
        <v>83,5</v>
      </c>
      <c r="G473" s="7">
        <v>231</v>
      </c>
      <c r="H473" s="7">
        <v>232</v>
      </c>
      <c r="I473" s="7">
        <f t="shared" si="30"/>
        <v>208.38509999999999</v>
      </c>
      <c r="J473" s="7">
        <f t="shared" si="31"/>
        <v>193.72</v>
      </c>
    </row>
    <row r="474" spans="1:10" x14ac:dyDescent="0.25">
      <c r="A474" s="2" t="s">
        <v>1199</v>
      </c>
      <c r="B474" s="2" t="s">
        <v>692</v>
      </c>
      <c r="C474" s="2" t="s">
        <v>693</v>
      </c>
      <c r="E474" s="1" t="str">
        <f t="shared" si="28"/>
        <v>90,43</v>
      </c>
      <c r="F474" s="1" t="str">
        <f t="shared" si="29"/>
        <v>83,52</v>
      </c>
      <c r="G474" s="7">
        <v>231</v>
      </c>
      <c r="H474" s="7">
        <v>232</v>
      </c>
      <c r="I474" s="7">
        <f t="shared" si="30"/>
        <v>208.89330000000001</v>
      </c>
      <c r="J474" s="7">
        <f t="shared" si="31"/>
        <v>193.7664</v>
      </c>
    </row>
    <row r="475" spans="1:10" x14ac:dyDescent="0.25">
      <c r="A475" s="3" t="s">
        <v>1200</v>
      </c>
      <c r="B475" s="3" t="s">
        <v>694</v>
      </c>
      <c r="C475" s="3" t="s">
        <v>342</v>
      </c>
      <c r="E475" s="1" t="str">
        <f t="shared" si="28"/>
        <v>90,56</v>
      </c>
      <c r="F475" s="1" t="str">
        <f t="shared" si="29"/>
        <v>83,47</v>
      </c>
      <c r="G475" s="7">
        <v>231</v>
      </c>
      <c r="H475" s="7">
        <v>232</v>
      </c>
      <c r="I475" s="7">
        <f t="shared" si="30"/>
        <v>209.1936</v>
      </c>
      <c r="J475" s="7">
        <f t="shared" si="31"/>
        <v>193.65040000000002</v>
      </c>
    </row>
    <row r="476" spans="1:10" x14ac:dyDescent="0.25">
      <c r="A476" s="2" t="s">
        <v>1201</v>
      </c>
      <c r="B476" s="2" t="s">
        <v>695</v>
      </c>
      <c r="C476" s="2" t="s">
        <v>696</v>
      </c>
      <c r="E476" s="1" t="str">
        <f t="shared" si="28"/>
        <v>90,51</v>
      </c>
      <c r="F476" s="1" t="str">
        <f t="shared" si="29"/>
        <v>83,48</v>
      </c>
      <c r="G476" s="7">
        <v>231</v>
      </c>
      <c r="H476" s="7">
        <v>232</v>
      </c>
      <c r="I476" s="7">
        <f t="shared" si="30"/>
        <v>209.07810000000001</v>
      </c>
      <c r="J476" s="7">
        <f t="shared" si="31"/>
        <v>193.67359999999999</v>
      </c>
    </row>
    <row r="477" spans="1:10" x14ac:dyDescent="0.25">
      <c r="A477" s="3" t="s">
        <v>1202</v>
      </c>
      <c r="B477" s="3" t="s">
        <v>296</v>
      </c>
      <c r="C477" s="3" t="s">
        <v>697</v>
      </c>
      <c r="E477" s="1" t="str">
        <f t="shared" si="28"/>
        <v>90,54</v>
      </c>
      <c r="F477" s="1" t="str">
        <f t="shared" si="29"/>
        <v>83,65</v>
      </c>
      <c r="G477" s="7">
        <v>231</v>
      </c>
      <c r="H477" s="7">
        <v>232</v>
      </c>
      <c r="I477" s="7">
        <f t="shared" si="30"/>
        <v>209.1474</v>
      </c>
      <c r="J477" s="7">
        <f t="shared" si="31"/>
        <v>194.06800000000004</v>
      </c>
    </row>
    <row r="478" spans="1:10" x14ac:dyDescent="0.25">
      <c r="A478" s="2" t="s">
        <v>1203</v>
      </c>
      <c r="B478" s="2" t="s">
        <v>698</v>
      </c>
      <c r="C478" s="2" t="s">
        <v>685</v>
      </c>
      <c r="E478" s="1" t="str">
        <f t="shared" si="28"/>
        <v>90,41</v>
      </c>
      <c r="F478" s="1" t="str">
        <f t="shared" si="29"/>
        <v>83,39</v>
      </c>
      <c r="G478" s="7">
        <v>231</v>
      </c>
      <c r="H478" s="7">
        <v>232</v>
      </c>
      <c r="I478" s="7">
        <f t="shared" si="30"/>
        <v>208.84709999999998</v>
      </c>
      <c r="J478" s="7">
        <f t="shared" si="31"/>
        <v>193.4648</v>
      </c>
    </row>
    <row r="479" spans="1:10" x14ac:dyDescent="0.25">
      <c r="A479" s="3" t="s">
        <v>1204</v>
      </c>
      <c r="B479" s="3" t="s">
        <v>698</v>
      </c>
      <c r="C479" s="3" t="s">
        <v>685</v>
      </c>
      <c r="E479" s="1" t="str">
        <f t="shared" si="28"/>
        <v>90,41</v>
      </c>
      <c r="F479" s="1" t="str">
        <f t="shared" si="29"/>
        <v>83,39</v>
      </c>
      <c r="G479" s="7">
        <v>231</v>
      </c>
      <c r="H479" s="7">
        <v>232</v>
      </c>
      <c r="I479" s="7">
        <f t="shared" si="30"/>
        <v>208.84709999999998</v>
      </c>
      <c r="J479" s="7">
        <f t="shared" si="31"/>
        <v>193.4648</v>
      </c>
    </row>
    <row r="480" spans="1:10" x14ac:dyDescent="0.25">
      <c r="A480" s="2" t="s">
        <v>1205</v>
      </c>
      <c r="B480" s="2" t="s">
        <v>699</v>
      </c>
      <c r="C480" s="2" t="s">
        <v>672</v>
      </c>
      <c r="E480" s="1" t="str">
        <f t="shared" si="28"/>
        <v>90,5</v>
      </c>
      <c r="F480" s="1" t="str">
        <f t="shared" si="29"/>
        <v>83,49</v>
      </c>
      <c r="G480" s="7">
        <v>231</v>
      </c>
      <c r="H480" s="7">
        <v>232</v>
      </c>
      <c r="I480" s="7">
        <f t="shared" si="30"/>
        <v>209.05500000000001</v>
      </c>
      <c r="J480" s="7">
        <f t="shared" si="31"/>
        <v>193.6968</v>
      </c>
    </row>
    <row r="481" spans="1:10" x14ac:dyDescent="0.25">
      <c r="A481" s="3" t="s">
        <v>1206</v>
      </c>
      <c r="B481" s="3" t="s">
        <v>700</v>
      </c>
      <c r="C481" s="3" t="s">
        <v>696</v>
      </c>
      <c r="E481" s="1" t="str">
        <f t="shared" si="28"/>
        <v>90,72</v>
      </c>
      <c r="F481" s="1" t="str">
        <f t="shared" si="29"/>
        <v>83,48</v>
      </c>
      <c r="G481" s="7">
        <v>231</v>
      </c>
      <c r="H481" s="7">
        <v>232</v>
      </c>
      <c r="I481" s="7">
        <f t="shared" si="30"/>
        <v>209.56319999999999</v>
      </c>
      <c r="J481" s="7">
        <f t="shared" si="31"/>
        <v>193.67359999999999</v>
      </c>
    </row>
    <row r="482" spans="1:10" x14ac:dyDescent="0.25">
      <c r="A482" s="2" t="s">
        <v>1207</v>
      </c>
      <c r="B482" s="2" t="s">
        <v>701</v>
      </c>
      <c r="C482" s="2" t="s">
        <v>669</v>
      </c>
      <c r="E482" s="1" t="str">
        <f t="shared" si="28"/>
        <v>90,77</v>
      </c>
      <c r="F482" s="1" t="str">
        <f t="shared" si="29"/>
        <v>83,51</v>
      </c>
      <c r="G482" s="7">
        <v>231</v>
      </c>
      <c r="H482" s="7">
        <v>232</v>
      </c>
      <c r="I482" s="7">
        <f t="shared" si="30"/>
        <v>209.67869999999999</v>
      </c>
      <c r="J482" s="7">
        <f t="shared" si="31"/>
        <v>193.7432</v>
      </c>
    </row>
    <row r="483" spans="1:10" x14ac:dyDescent="0.25">
      <c r="A483" s="3" t="s">
        <v>1208</v>
      </c>
      <c r="B483" s="3" t="s">
        <v>243</v>
      </c>
      <c r="C483" s="3" t="s">
        <v>470</v>
      </c>
      <c r="E483" s="1" t="str">
        <f t="shared" si="28"/>
        <v>90,62</v>
      </c>
      <c r="F483" s="1" t="str">
        <f t="shared" si="29"/>
        <v>83,62</v>
      </c>
      <c r="G483" s="7">
        <v>231</v>
      </c>
      <c r="H483" s="7">
        <v>232</v>
      </c>
      <c r="I483" s="7">
        <f t="shared" si="30"/>
        <v>209.3322</v>
      </c>
      <c r="J483" s="7">
        <f t="shared" si="31"/>
        <v>193.9984</v>
      </c>
    </row>
    <row r="484" spans="1:10" x14ac:dyDescent="0.25">
      <c r="A484" s="2" t="s">
        <v>1209</v>
      </c>
      <c r="B484" s="2" t="s">
        <v>702</v>
      </c>
      <c r="C484" s="2" t="s">
        <v>703</v>
      </c>
      <c r="E484" s="1" t="str">
        <f t="shared" si="28"/>
        <v>90,57</v>
      </c>
      <c r="F484" s="1" t="str">
        <f t="shared" si="29"/>
        <v>83,72</v>
      </c>
      <c r="G484" s="7">
        <v>231</v>
      </c>
      <c r="H484" s="7">
        <v>232</v>
      </c>
      <c r="I484" s="7">
        <f t="shared" si="30"/>
        <v>209.21669999999997</v>
      </c>
      <c r="J484" s="7">
        <f t="shared" si="31"/>
        <v>194.2304</v>
      </c>
    </row>
    <row r="485" spans="1:10" x14ac:dyDescent="0.25">
      <c r="A485" s="3" t="s">
        <v>1210</v>
      </c>
      <c r="B485" s="3" t="s">
        <v>704</v>
      </c>
      <c r="C485" s="3" t="s">
        <v>470</v>
      </c>
      <c r="E485" s="1" t="str">
        <f t="shared" si="28"/>
        <v>90,92</v>
      </c>
      <c r="F485" s="1" t="str">
        <f t="shared" si="29"/>
        <v>83,62</v>
      </c>
      <c r="G485" s="7">
        <v>231</v>
      </c>
      <c r="H485" s="7">
        <v>232</v>
      </c>
      <c r="I485" s="7">
        <f t="shared" si="30"/>
        <v>210.02520000000001</v>
      </c>
      <c r="J485" s="7">
        <f t="shared" si="31"/>
        <v>193.9984</v>
      </c>
    </row>
    <row r="486" spans="1:10" x14ac:dyDescent="0.25">
      <c r="A486" s="2" t="s">
        <v>1211</v>
      </c>
      <c r="B486" s="2" t="s">
        <v>659</v>
      </c>
      <c r="C486" s="2" t="s">
        <v>705</v>
      </c>
      <c r="E486" s="1" t="str">
        <f t="shared" si="28"/>
        <v>91,02</v>
      </c>
      <c r="F486" s="1" t="str">
        <f t="shared" si="29"/>
        <v>83,63</v>
      </c>
      <c r="G486" s="7">
        <v>231</v>
      </c>
      <c r="H486" s="7">
        <v>232</v>
      </c>
      <c r="I486" s="7">
        <f t="shared" si="30"/>
        <v>210.25619999999998</v>
      </c>
      <c r="J486" s="7">
        <f t="shared" si="31"/>
        <v>194.02160000000001</v>
      </c>
    </row>
    <row r="487" spans="1:10" x14ac:dyDescent="0.25">
      <c r="A487" s="3" t="s">
        <v>1212</v>
      </c>
      <c r="B487" s="3" t="s">
        <v>167</v>
      </c>
      <c r="C487" s="3" t="s">
        <v>706</v>
      </c>
      <c r="E487" s="1" t="str">
        <f t="shared" si="28"/>
        <v>91,09</v>
      </c>
      <c r="F487" s="1" t="str">
        <f t="shared" si="29"/>
        <v>83,83</v>
      </c>
      <c r="G487" s="7">
        <v>231</v>
      </c>
      <c r="H487" s="7">
        <v>232</v>
      </c>
      <c r="I487" s="7">
        <f t="shared" si="30"/>
        <v>210.4179</v>
      </c>
      <c r="J487" s="7">
        <f t="shared" si="31"/>
        <v>194.48560000000001</v>
      </c>
    </row>
    <row r="488" spans="1:10" x14ac:dyDescent="0.25">
      <c r="A488" s="2" t="s">
        <v>1213</v>
      </c>
      <c r="B488" s="2" t="s">
        <v>707</v>
      </c>
      <c r="C488" s="2" t="s">
        <v>708</v>
      </c>
      <c r="E488" s="1" t="str">
        <f t="shared" si="28"/>
        <v>91,74</v>
      </c>
      <c r="F488" s="1" t="str">
        <f t="shared" si="29"/>
        <v>84,58</v>
      </c>
      <c r="G488" s="7">
        <v>231</v>
      </c>
      <c r="H488" s="7">
        <v>232</v>
      </c>
      <c r="I488" s="7">
        <f t="shared" si="30"/>
        <v>211.9194</v>
      </c>
      <c r="J488" s="7">
        <f t="shared" si="31"/>
        <v>196.22560000000001</v>
      </c>
    </row>
    <row r="489" spans="1:10" x14ac:dyDescent="0.25">
      <c r="A489" s="3" t="s">
        <v>1214</v>
      </c>
      <c r="B489" s="3" t="s">
        <v>709</v>
      </c>
      <c r="C489" s="3" t="s">
        <v>710</v>
      </c>
      <c r="E489" s="1" t="str">
        <f t="shared" si="28"/>
        <v>91,83</v>
      </c>
      <c r="F489" s="1" t="str">
        <f t="shared" si="29"/>
        <v>87,33</v>
      </c>
      <c r="G489" s="7">
        <v>231</v>
      </c>
      <c r="H489" s="7">
        <v>232</v>
      </c>
      <c r="I489" s="7">
        <f t="shared" si="30"/>
        <v>212.12729999999999</v>
      </c>
      <c r="J489" s="7">
        <f t="shared" si="31"/>
        <v>202.60560000000001</v>
      </c>
    </row>
    <row r="490" spans="1:10" x14ac:dyDescent="0.25">
      <c r="A490" s="2" t="s">
        <v>1215</v>
      </c>
      <c r="B490" s="2" t="s">
        <v>711</v>
      </c>
      <c r="C490" s="2" t="s">
        <v>712</v>
      </c>
      <c r="E490" s="1" t="str">
        <f t="shared" si="28"/>
        <v>91,37</v>
      </c>
      <c r="F490" s="1" t="str">
        <f t="shared" si="29"/>
        <v>87,61</v>
      </c>
      <c r="G490" s="7">
        <v>231</v>
      </c>
      <c r="H490" s="7">
        <v>232</v>
      </c>
      <c r="I490" s="7">
        <f t="shared" si="30"/>
        <v>211.06470000000002</v>
      </c>
      <c r="J490" s="7">
        <f t="shared" si="31"/>
        <v>203.2552</v>
      </c>
    </row>
    <row r="491" spans="1:10" x14ac:dyDescent="0.25">
      <c r="A491" s="3" t="s">
        <v>1216</v>
      </c>
      <c r="B491" s="3" t="s">
        <v>713</v>
      </c>
      <c r="C491" s="3" t="s">
        <v>714</v>
      </c>
      <c r="E491" s="1" t="str">
        <f t="shared" si="28"/>
        <v>91,3</v>
      </c>
      <c r="F491" s="1" t="str">
        <f t="shared" si="29"/>
        <v>87,82</v>
      </c>
      <c r="G491" s="7">
        <v>231</v>
      </c>
      <c r="H491" s="7">
        <v>232</v>
      </c>
      <c r="I491" s="7">
        <f t="shared" si="30"/>
        <v>210.90299999999999</v>
      </c>
      <c r="J491" s="7">
        <f t="shared" si="31"/>
        <v>203.74239999999998</v>
      </c>
    </row>
    <row r="492" spans="1:10" x14ac:dyDescent="0.25">
      <c r="A492" s="2" t="s">
        <v>1217</v>
      </c>
      <c r="B492" s="2" t="s">
        <v>653</v>
      </c>
      <c r="C492" s="2" t="s">
        <v>715</v>
      </c>
      <c r="E492" s="1" t="str">
        <f t="shared" si="28"/>
        <v>91,36</v>
      </c>
      <c r="F492" s="1" t="str">
        <f t="shared" si="29"/>
        <v>88,06</v>
      </c>
      <c r="G492" s="7">
        <v>231</v>
      </c>
      <c r="H492" s="7">
        <v>232</v>
      </c>
      <c r="I492" s="7">
        <f t="shared" si="30"/>
        <v>211.04159999999999</v>
      </c>
      <c r="J492" s="7">
        <f t="shared" si="31"/>
        <v>204.29920000000001</v>
      </c>
    </row>
    <row r="493" spans="1:10" x14ac:dyDescent="0.25">
      <c r="A493" s="3" t="s">
        <v>1218</v>
      </c>
      <c r="B493" s="3" t="s">
        <v>716</v>
      </c>
      <c r="C493" s="3" t="s">
        <v>717</v>
      </c>
      <c r="E493" s="1" t="str">
        <f t="shared" si="28"/>
        <v>91,41</v>
      </c>
      <c r="F493" s="1" t="str">
        <f t="shared" si="29"/>
        <v>88,2</v>
      </c>
      <c r="G493" s="7">
        <v>231</v>
      </c>
      <c r="H493" s="7">
        <v>232</v>
      </c>
      <c r="I493" s="7">
        <f t="shared" si="30"/>
        <v>211.15709999999999</v>
      </c>
      <c r="J493" s="7">
        <f t="shared" si="31"/>
        <v>204.62400000000002</v>
      </c>
    </row>
    <row r="494" spans="1:10" x14ac:dyDescent="0.25">
      <c r="A494" s="2" t="s">
        <v>1219</v>
      </c>
      <c r="B494" s="2" t="s">
        <v>718</v>
      </c>
      <c r="C494" s="2" t="s">
        <v>719</v>
      </c>
      <c r="E494" s="1" t="str">
        <f t="shared" si="28"/>
        <v>91,55</v>
      </c>
      <c r="F494" s="1" t="str">
        <f t="shared" si="29"/>
        <v>88,55</v>
      </c>
      <c r="G494" s="7">
        <v>231</v>
      </c>
      <c r="H494" s="7">
        <v>232</v>
      </c>
      <c r="I494" s="7">
        <f t="shared" si="30"/>
        <v>211.48050000000001</v>
      </c>
      <c r="J494" s="7">
        <f t="shared" si="31"/>
        <v>205.43599999999998</v>
      </c>
    </row>
    <row r="495" spans="1:10" x14ac:dyDescent="0.25">
      <c r="A495" s="3" t="s">
        <v>1220</v>
      </c>
      <c r="B495" s="3" t="s">
        <v>648</v>
      </c>
      <c r="C495" s="3" t="s">
        <v>546</v>
      </c>
      <c r="E495" s="1" t="str">
        <f t="shared" si="28"/>
        <v>91,87</v>
      </c>
      <c r="F495" s="1" t="str">
        <f t="shared" si="29"/>
        <v>88,79</v>
      </c>
      <c r="G495" s="7">
        <v>231</v>
      </c>
      <c r="H495" s="7">
        <v>232</v>
      </c>
      <c r="I495" s="7">
        <f t="shared" si="30"/>
        <v>212.21970000000002</v>
      </c>
      <c r="J495" s="7">
        <f t="shared" si="31"/>
        <v>205.99280000000002</v>
      </c>
    </row>
    <row r="496" spans="1:10" x14ac:dyDescent="0.25">
      <c r="A496" s="2" t="s">
        <v>1221</v>
      </c>
      <c r="B496" s="2" t="s">
        <v>720</v>
      </c>
      <c r="C496" s="2" t="s">
        <v>721</v>
      </c>
      <c r="E496" s="1" t="str">
        <f t="shared" si="28"/>
        <v>92,06</v>
      </c>
      <c r="F496" s="1" t="str">
        <f t="shared" si="29"/>
        <v>89,09</v>
      </c>
      <c r="G496" s="7">
        <v>231</v>
      </c>
      <c r="H496" s="7">
        <v>232</v>
      </c>
      <c r="I496" s="7">
        <f t="shared" si="30"/>
        <v>212.65860000000001</v>
      </c>
      <c r="J496" s="7">
        <f t="shared" si="31"/>
        <v>206.68880000000001</v>
      </c>
    </row>
    <row r="497" spans="1:10" x14ac:dyDescent="0.25">
      <c r="A497" s="3" t="s">
        <v>1222</v>
      </c>
      <c r="B497" s="3" t="s">
        <v>722</v>
      </c>
      <c r="C497" s="3" t="s">
        <v>561</v>
      </c>
      <c r="E497" s="1" t="str">
        <f t="shared" si="28"/>
        <v>92,07</v>
      </c>
      <c r="F497" s="1" t="str">
        <f t="shared" si="29"/>
        <v>89,13</v>
      </c>
      <c r="G497" s="7">
        <v>231</v>
      </c>
      <c r="H497" s="7">
        <v>232</v>
      </c>
      <c r="I497" s="7">
        <f t="shared" si="30"/>
        <v>212.68169999999998</v>
      </c>
      <c r="J497" s="7">
        <f t="shared" si="31"/>
        <v>206.7816</v>
      </c>
    </row>
    <row r="498" spans="1:10" x14ac:dyDescent="0.25">
      <c r="A498" s="2" t="s">
        <v>1223</v>
      </c>
      <c r="B498" s="2" t="s">
        <v>309</v>
      </c>
      <c r="C498" s="2" t="s">
        <v>723</v>
      </c>
      <c r="E498" s="1" t="str">
        <f t="shared" si="28"/>
        <v>91,96</v>
      </c>
      <c r="F498" s="1" t="str">
        <f t="shared" si="29"/>
        <v>89,2</v>
      </c>
      <c r="G498" s="7">
        <v>231</v>
      </c>
      <c r="H498" s="7">
        <v>232</v>
      </c>
      <c r="I498" s="7">
        <f t="shared" si="30"/>
        <v>212.42759999999998</v>
      </c>
      <c r="J498" s="7">
        <f t="shared" si="31"/>
        <v>206.94400000000002</v>
      </c>
    </row>
    <row r="499" spans="1:10" x14ac:dyDescent="0.25">
      <c r="A499" s="3" t="s">
        <v>1224</v>
      </c>
      <c r="B499" s="3" t="s">
        <v>724</v>
      </c>
      <c r="C499" s="3" t="s">
        <v>570</v>
      </c>
      <c r="E499" s="1" t="str">
        <f t="shared" si="28"/>
        <v>92,21</v>
      </c>
      <c r="F499" s="1" t="str">
        <f t="shared" si="29"/>
        <v>89,39</v>
      </c>
      <c r="G499" s="7">
        <v>231</v>
      </c>
      <c r="H499" s="7">
        <v>232</v>
      </c>
      <c r="I499" s="7">
        <f t="shared" si="30"/>
        <v>213.00509999999997</v>
      </c>
      <c r="J499" s="7">
        <f t="shared" si="31"/>
        <v>207.38479999999998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CCAF8-78D5-4487-BFFD-83553642BF89}">
  <dimension ref="A1:E35"/>
  <sheetViews>
    <sheetView tabSelected="1" topLeftCell="A16" zoomScaleNormal="100" workbookViewId="0">
      <selection activeCell="A27" sqref="A27"/>
    </sheetView>
  </sheetViews>
  <sheetFormatPr defaultRowHeight="15" x14ac:dyDescent="0.25"/>
  <cols>
    <col min="1" max="1" width="23.28515625" style="21" customWidth="1"/>
    <col min="2" max="2" width="23.140625" bestFit="1" customWidth="1"/>
    <col min="3" max="3" width="23" bestFit="1" customWidth="1"/>
    <col min="4" max="4" width="24" bestFit="1" customWidth="1"/>
    <col min="5" max="5" width="37.42578125" bestFit="1" customWidth="1"/>
  </cols>
  <sheetData>
    <row r="1" spans="1:5" x14ac:dyDescent="0.25">
      <c r="A1" s="14" t="s">
        <v>1238</v>
      </c>
      <c r="B1" s="14" t="s">
        <v>1241</v>
      </c>
      <c r="C1" s="14" t="s">
        <v>1239</v>
      </c>
      <c r="D1" s="14" t="s">
        <v>1240</v>
      </c>
      <c r="E1" s="14" t="s">
        <v>1242</v>
      </c>
    </row>
    <row r="2" spans="1:5" x14ac:dyDescent="0.25">
      <c r="A2" s="20" t="s">
        <v>1247</v>
      </c>
      <c r="B2" s="9">
        <v>98.26</v>
      </c>
      <c r="C2" s="9" t="s">
        <v>1248</v>
      </c>
      <c r="D2" s="9" t="s">
        <v>1249</v>
      </c>
      <c r="E2" s="9" t="s">
        <v>1250</v>
      </c>
    </row>
    <row r="3" spans="1:5" x14ac:dyDescent="0.25">
      <c r="A3" s="20" t="s">
        <v>1267</v>
      </c>
      <c r="B3" s="9">
        <v>92.61</v>
      </c>
      <c r="C3" s="9" t="s">
        <v>1268</v>
      </c>
      <c r="D3" s="9" t="s">
        <v>1269</v>
      </c>
      <c r="E3" s="9" t="s">
        <v>1270</v>
      </c>
    </row>
    <row r="4" spans="1:5" x14ac:dyDescent="0.25">
      <c r="A4" s="20" t="s">
        <v>1243</v>
      </c>
      <c r="B4" s="9">
        <v>96.48</v>
      </c>
      <c r="C4" s="9" t="s">
        <v>1244</v>
      </c>
      <c r="D4" s="9" t="s">
        <v>1245</v>
      </c>
      <c r="E4" s="9" t="s">
        <v>1246</v>
      </c>
    </row>
    <row r="5" spans="1:5" x14ac:dyDescent="0.25">
      <c r="A5" s="20" t="s">
        <v>1259</v>
      </c>
      <c r="B5" s="9">
        <v>99.25</v>
      </c>
      <c r="C5" s="9" t="s">
        <v>1260</v>
      </c>
      <c r="D5" s="9" t="s">
        <v>1261</v>
      </c>
      <c r="E5" s="9" t="s">
        <v>1262</v>
      </c>
    </row>
    <row r="6" spans="1:5" x14ac:dyDescent="0.25">
      <c r="A6" s="20" t="s">
        <v>1263</v>
      </c>
      <c r="B6" s="9">
        <v>70.58</v>
      </c>
      <c r="C6" s="9" t="s">
        <v>1264</v>
      </c>
      <c r="D6" s="9" t="s">
        <v>1265</v>
      </c>
      <c r="E6" s="9" t="s">
        <v>1266</v>
      </c>
    </row>
    <row r="7" spans="1:5" x14ac:dyDescent="0.25">
      <c r="A7" s="20" t="s">
        <v>1251</v>
      </c>
      <c r="B7" s="9">
        <v>90.94</v>
      </c>
      <c r="C7" s="9" t="s">
        <v>1252</v>
      </c>
      <c r="D7" s="9" t="s">
        <v>1253</v>
      </c>
      <c r="E7" s="9" t="s">
        <v>1254</v>
      </c>
    </row>
    <row r="8" spans="1:5" x14ac:dyDescent="0.25">
      <c r="A8" s="20" t="s">
        <v>1255</v>
      </c>
      <c r="B8" s="9">
        <v>98.58</v>
      </c>
      <c r="C8" s="9" t="s">
        <v>1256</v>
      </c>
      <c r="D8" s="9" t="s">
        <v>1257</v>
      </c>
      <c r="E8" s="9" t="s">
        <v>1258</v>
      </c>
    </row>
    <row r="9" spans="1:5" x14ac:dyDescent="0.25">
      <c r="A9" s="43" t="s">
        <v>1322</v>
      </c>
      <c r="B9" s="44">
        <f>AVERAGE(B2:B8)</f>
        <v>92.385714285714286</v>
      </c>
    </row>
    <row r="10" spans="1:5" x14ac:dyDescent="0.25">
      <c r="A10" s="21" t="s">
        <v>1843</v>
      </c>
    </row>
    <row r="15" spans="1:5" x14ac:dyDescent="0.25">
      <c r="A15" s="43" t="s">
        <v>1238</v>
      </c>
      <c r="B15" s="43" t="s">
        <v>1241</v>
      </c>
    </row>
    <row r="16" spans="1:5" x14ac:dyDescent="0.25">
      <c r="A16" s="20" t="s">
        <v>1247</v>
      </c>
      <c r="B16" s="9">
        <v>98.26</v>
      </c>
    </row>
    <row r="17" spans="1:5" x14ac:dyDescent="0.25">
      <c r="A17" s="20" t="s">
        <v>1267</v>
      </c>
      <c r="B17" s="9">
        <v>92.61</v>
      </c>
    </row>
    <row r="18" spans="1:5" x14ac:dyDescent="0.25">
      <c r="A18" s="20" t="s">
        <v>1243</v>
      </c>
      <c r="B18" s="9">
        <v>96.48</v>
      </c>
    </row>
    <row r="19" spans="1:5" x14ac:dyDescent="0.25">
      <c r="A19" s="20" t="s">
        <v>1259</v>
      </c>
      <c r="B19" s="9">
        <v>99.25</v>
      </c>
    </row>
    <row r="20" spans="1:5" x14ac:dyDescent="0.25">
      <c r="A20" s="20" t="s">
        <v>1263</v>
      </c>
      <c r="B20" s="9">
        <v>70.58</v>
      </c>
    </row>
    <row r="21" spans="1:5" x14ac:dyDescent="0.25">
      <c r="A21" s="20" t="s">
        <v>1251</v>
      </c>
      <c r="B21" s="9">
        <v>90.94</v>
      </c>
    </row>
    <row r="22" spans="1:5" x14ac:dyDescent="0.25">
      <c r="A22" s="20" t="s">
        <v>1255</v>
      </c>
      <c r="B22" s="9">
        <v>98.58</v>
      </c>
    </row>
    <row r="23" spans="1:5" x14ac:dyDescent="0.25">
      <c r="A23" s="43" t="s">
        <v>1322</v>
      </c>
      <c r="B23" s="44">
        <f>AVERAGE(B16:B22)</f>
        <v>92.385714285714286</v>
      </c>
    </row>
    <row r="27" spans="1:5" x14ac:dyDescent="0.25">
      <c r="A27" s="43" t="s">
        <v>1872</v>
      </c>
      <c r="B27" s="43" t="s">
        <v>1873</v>
      </c>
      <c r="C27" s="43" t="s">
        <v>1239</v>
      </c>
      <c r="D27" s="43" t="s">
        <v>1240</v>
      </c>
      <c r="E27" s="43" t="s">
        <v>1874</v>
      </c>
    </row>
    <row r="28" spans="1:5" x14ac:dyDescent="0.25">
      <c r="A28" s="244" t="s">
        <v>1243</v>
      </c>
      <c r="B28" s="243">
        <v>97.27</v>
      </c>
      <c r="C28" s="243" t="s">
        <v>1851</v>
      </c>
      <c r="D28" s="243" t="s">
        <v>1852</v>
      </c>
      <c r="E28" s="243" t="s">
        <v>1853</v>
      </c>
    </row>
    <row r="29" spans="1:5" x14ac:dyDescent="0.25">
      <c r="A29" s="244" t="s">
        <v>1247</v>
      </c>
      <c r="B29" s="243">
        <v>98.45</v>
      </c>
      <c r="C29" s="243" t="s">
        <v>1854</v>
      </c>
      <c r="D29" s="243" t="s">
        <v>1855</v>
      </c>
      <c r="E29" s="243" t="s">
        <v>1856</v>
      </c>
    </row>
    <row r="30" spans="1:5" x14ac:dyDescent="0.25">
      <c r="A30" s="244" t="s">
        <v>1251</v>
      </c>
      <c r="B30" s="243">
        <v>92.34</v>
      </c>
      <c r="C30" s="243" t="s">
        <v>1857</v>
      </c>
      <c r="D30" s="243" t="s">
        <v>1858</v>
      </c>
      <c r="E30" s="243" t="s">
        <v>1859</v>
      </c>
    </row>
    <row r="31" spans="1:5" x14ac:dyDescent="0.25">
      <c r="A31" s="244" t="s">
        <v>1255</v>
      </c>
      <c r="B31" s="243">
        <v>96.5</v>
      </c>
      <c r="C31" s="243" t="s">
        <v>1860</v>
      </c>
      <c r="D31" s="243" t="s">
        <v>1861</v>
      </c>
      <c r="E31" s="243" t="s">
        <v>1862</v>
      </c>
    </row>
    <row r="32" spans="1:5" x14ac:dyDescent="0.25">
      <c r="A32" s="244" t="s">
        <v>1259</v>
      </c>
      <c r="B32" s="243">
        <v>99.44</v>
      </c>
      <c r="C32" s="243" t="s">
        <v>1863</v>
      </c>
      <c r="D32" s="243" t="s">
        <v>1864</v>
      </c>
      <c r="E32" s="243" t="s">
        <v>1865</v>
      </c>
    </row>
    <row r="33" spans="1:5" x14ac:dyDescent="0.25">
      <c r="A33" s="244" t="s">
        <v>1263</v>
      </c>
      <c r="B33" s="243">
        <v>63.53</v>
      </c>
      <c r="C33" s="243" t="s">
        <v>1866</v>
      </c>
      <c r="D33" s="243" t="s">
        <v>1867</v>
      </c>
      <c r="E33" s="243" t="s">
        <v>1868</v>
      </c>
    </row>
    <row r="34" spans="1:5" x14ac:dyDescent="0.25">
      <c r="A34" s="244" t="s">
        <v>1267</v>
      </c>
      <c r="B34" s="243">
        <v>94.88</v>
      </c>
      <c r="C34" s="243" t="s">
        <v>1869</v>
      </c>
      <c r="D34" s="243" t="s">
        <v>1870</v>
      </c>
      <c r="E34" s="243" t="s">
        <v>1871</v>
      </c>
    </row>
    <row r="35" spans="1:5" x14ac:dyDescent="0.25">
      <c r="A35" s="14" t="s">
        <v>1322</v>
      </c>
      <c r="B35" s="24">
        <f>AVERAGE(B28:B34)</f>
        <v>91.772857142857134</v>
      </c>
    </row>
  </sheetData>
  <autoFilter ref="A1:E8" xr:uid="{832CCAF8-78D5-4487-BFFD-83553642BF89}">
    <sortState xmlns:xlrd2="http://schemas.microsoft.com/office/spreadsheetml/2017/richdata2" ref="A2:E8">
      <sortCondition descending="1" ref="D1:D8"/>
    </sortState>
  </autoFilter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C4564-4C58-4AA2-9085-C6827153235A}">
  <dimension ref="A1:D24"/>
  <sheetViews>
    <sheetView workbookViewId="0">
      <selection activeCell="D13" sqref="D13"/>
    </sheetView>
  </sheetViews>
  <sheetFormatPr defaultRowHeight="15" x14ac:dyDescent="0.25"/>
  <cols>
    <col min="1" max="1" width="36.28515625" style="1" customWidth="1"/>
    <col min="2" max="2" width="28.5703125" style="1" hidden="1" customWidth="1"/>
    <col min="3" max="3" width="13.140625" style="1" customWidth="1"/>
  </cols>
  <sheetData>
    <row r="1" spans="1:4" x14ac:dyDescent="0.25">
      <c r="A1" s="12" t="s">
        <v>1314</v>
      </c>
      <c r="B1" s="12" t="s">
        <v>1272</v>
      </c>
      <c r="C1" s="12" t="s">
        <v>1272</v>
      </c>
    </row>
    <row r="2" spans="1:4" x14ac:dyDescent="0.25">
      <c r="A2" s="2" t="s">
        <v>1273</v>
      </c>
      <c r="B2" s="2" t="s">
        <v>1293</v>
      </c>
      <c r="C2" s="1" t="str">
        <f>SUBSTITUTE(B2,CHAR(160),"")</f>
        <v>230,88</v>
      </c>
      <c r="D2" s="8"/>
    </row>
    <row r="3" spans="1:4" x14ac:dyDescent="0.25">
      <c r="A3" s="3" t="s">
        <v>1274</v>
      </c>
      <c r="B3" s="3" t="s">
        <v>1294</v>
      </c>
      <c r="C3" s="1" t="str">
        <f t="shared" ref="C3:C21" si="0">SUBSTITUTE(B3,CHAR(160),"")</f>
        <v>105,64</v>
      </c>
    </row>
    <row r="4" spans="1:4" x14ac:dyDescent="0.25">
      <c r="A4" s="2" t="s">
        <v>1275</v>
      </c>
      <c r="B4" s="2" t="s">
        <v>154</v>
      </c>
      <c r="C4" s="7" t="str">
        <f t="shared" si="0"/>
        <v>89,19</v>
      </c>
    </row>
    <row r="5" spans="1:4" x14ac:dyDescent="0.25">
      <c r="A5" s="3" t="s">
        <v>1276</v>
      </c>
      <c r="B5" s="3" t="s">
        <v>1295</v>
      </c>
      <c r="C5" s="7" t="str">
        <f t="shared" si="0"/>
        <v>72,69</v>
      </c>
    </row>
    <row r="6" spans="1:4" x14ac:dyDescent="0.25">
      <c r="A6" s="2" t="s">
        <v>1277</v>
      </c>
      <c r="B6" s="2" t="s">
        <v>1296</v>
      </c>
      <c r="C6" s="7" t="str">
        <f t="shared" si="0"/>
        <v>59,8</v>
      </c>
    </row>
    <row r="7" spans="1:4" x14ac:dyDescent="0.25">
      <c r="A7" s="3" t="s">
        <v>1278</v>
      </c>
      <c r="B7" s="3" t="s">
        <v>1297</v>
      </c>
      <c r="C7" s="7" t="str">
        <f t="shared" si="0"/>
        <v>30,93</v>
      </c>
    </row>
    <row r="8" spans="1:4" x14ac:dyDescent="0.25">
      <c r="A8" s="2" t="s">
        <v>1279</v>
      </c>
      <c r="B8" s="2" t="s">
        <v>1298</v>
      </c>
      <c r="C8" s="7" t="str">
        <f t="shared" si="0"/>
        <v>18,73</v>
      </c>
    </row>
    <row r="9" spans="1:4" x14ac:dyDescent="0.25">
      <c r="A9" s="3" t="s">
        <v>1280</v>
      </c>
      <c r="B9" s="3" t="s">
        <v>1299</v>
      </c>
      <c r="C9" s="7" t="str">
        <f t="shared" si="0"/>
        <v>18,16</v>
      </c>
    </row>
    <row r="10" spans="1:4" x14ac:dyDescent="0.25">
      <c r="A10" s="2" t="s">
        <v>1281</v>
      </c>
      <c r="B10" s="2" t="s">
        <v>1300</v>
      </c>
      <c r="C10" s="7" t="str">
        <f t="shared" si="0"/>
        <v>18,12</v>
      </c>
    </row>
    <row r="11" spans="1:4" x14ac:dyDescent="0.25">
      <c r="A11" s="3" t="s">
        <v>1282</v>
      </c>
      <c r="B11" s="3" t="s">
        <v>1301</v>
      </c>
      <c r="C11" s="7" t="str">
        <f t="shared" si="0"/>
        <v>15,53</v>
      </c>
    </row>
    <row r="12" spans="1:4" x14ac:dyDescent="0.25">
      <c r="A12" s="2" t="s">
        <v>1283</v>
      </c>
      <c r="B12" s="2" t="s">
        <v>1302</v>
      </c>
      <c r="C12" s="7" t="str">
        <f t="shared" si="0"/>
        <v>15,36</v>
      </c>
    </row>
    <row r="13" spans="1:4" x14ac:dyDescent="0.25">
      <c r="A13" s="3" t="s">
        <v>1284</v>
      </c>
      <c r="B13" s="3" t="s">
        <v>1303</v>
      </c>
      <c r="C13" s="7" t="str">
        <f t="shared" si="0"/>
        <v>14,85</v>
      </c>
    </row>
    <row r="14" spans="1:4" x14ac:dyDescent="0.25">
      <c r="A14" s="2" t="s">
        <v>1285</v>
      </c>
      <c r="B14" s="2" t="s">
        <v>1304</v>
      </c>
      <c r="C14" s="7" t="str">
        <f t="shared" si="0"/>
        <v>13,29</v>
      </c>
    </row>
    <row r="15" spans="1:4" x14ac:dyDescent="0.25">
      <c r="A15" s="3" t="s">
        <v>1286</v>
      </c>
      <c r="B15" s="3" t="s">
        <v>1305</v>
      </c>
      <c r="C15" s="7" t="str">
        <f t="shared" si="0"/>
        <v>12,72</v>
      </c>
    </row>
    <row r="16" spans="1:4" x14ac:dyDescent="0.25">
      <c r="A16" s="2" t="s">
        <v>1287</v>
      </c>
      <c r="B16" s="2" t="s">
        <v>1306</v>
      </c>
      <c r="C16" s="7" t="str">
        <f t="shared" si="0"/>
        <v>12,27</v>
      </c>
    </row>
    <row r="17" spans="1:3" x14ac:dyDescent="0.25">
      <c r="A17" s="3" t="s">
        <v>1288</v>
      </c>
      <c r="B17" s="3" t="s">
        <v>1307</v>
      </c>
      <c r="C17" s="7" t="str">
        <f t="shared" si="0"/>
        <v>11,96</v>
      </c>
    </row>
    <row r="18" spans="1:3" x14ac:dyDescent="0.25">
      <c r="A18" s="2" t="s">
        <v>1289</v>
      </c>
      <c r="B18" s="2" t="s">
        <v>1308</v>
      </c>
      <c r="C18" s="7" t="str">
        <f t="shared" si="0"/>
        <v>11,83</v>
      </c>
    </row>
    <row r="19" spans="1:3" x14ac:dyDescent="0.25">
      <c r="A19" s="3" t="s">
        <v>1290</v>
      </c>
      <c r="B19" s="3" t="s">
        <v>1309</v>
      </c>
      <c r="C19" s="7" t="str">
        <f t="shared" si="0"/>
        <v>10,73</v>
      </c>
    </row>
    <row r="20" spans="1:3" x14ac:dyDescent="0.25">
      <c r="A20" s="2" t="s">
        <v>1291</v>
      </c>
      <c r="B20" s="2" t="s">
        <v>1310</v>
      </c>
      <c r="C20" s="7" t="str">
        <f t="shared" si="0"/>
        <v>10,49</v>
      </c>
    </row>
    <row r="21" spans="1:3" x14ac:dyDescent="0.25">
      <c r="A21" s="3" t="s">
        <v>1292</v>
      </c>
      <c r="B21" s="3" t="s">
        <v>1311</v>
      </c>
      <c r="C21" s="7" t="str">
        <f t="shared" si="0"/>
        <v>10,33</v>
      </c>
    </row>
    <row r="22" spans="1:3" x14ac:dyDescent="0.25">
      <c r="C22" s="7"/>
    </row>
    <row r="24" spans="1:3" x14ac:dyDescent="0.25">
      <c r="A24" s="1" t="s">
        <v>1271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22a6ef-91ab-47d6-b74b-a186493018c0" xsi:nil="true"/>
    <lcf76f155ced4ddcb4097134ff3c332f xmlns="cf9629c8-f7d6-44fa-9207-3a2f0bff1d3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024C7209A27494CAF5976B5106DCC4D" ma:contentTypeVersion="16" ma:contentTypeDescription="Crie um novo documento." ma:contentTypeScope="" ma:versionID="e18378b3daeb0e33865a83fd1b86f27f">
  <xsd:schema xmlns:xsd="http://www.w3.org/2001/XMLSchema" xmlns:xs="http://www.w3.org/2001/XMLSchema" xmlns:p="http://schemas.microsoft.com/office/2006/metadata/properties" xmlns:ns2="cf9629c8-f7d6-44fa-9207-3a2f0bff1d3e" xmlns:ns3="9a22a6ef-91ab-47d6-b74b-a186493018c0" targetNamespace="http://schemas.microsoft.com/office/2006/metadata/properties" ma:root="true" ma:fieldsID="744dc9133bea1cc07a6fcdd944db9401" ns2:_="" ns3:_="">
    <xsd:import namespace="cf9629c8-f7d6-44fa-9207-3a2f0bff1d3e"/>
    <xsd:import namespace="9a22a6ef-91ab-47d6-b74b-a186493018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9629c8-f7d6-44fa-9207-3a2f0bff1d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22a6ef-91ab-47d6-b74b-a186493018c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c9ad5262-6402-4d6d-9f1b-4124730f62fb}" ma:internalName="TaxCatchAll" ma:showField="CatchAllData" ma:web="9a22a6ef-91ab-47d6-b74b-a186493018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E2EC1D-146C-4379-9775-4599FF7E335F}">
  <ds:schemaRefs>
    <ds:schemaRef ds:uri="http://schemas.microsoft.com/office/2006/metadata/properties"/>
    <ds:schemaRef ds:uri="http://schemas.microsoft.com/office/infopath/2007/PartnerControls"/>
    <ds:schemaRef ds:uri="9a22a6ef-91ab-47d6-b74b-a186493018c0"/>
    <ds:schemaRef ds:uri="cf9629c8-f7d6-44fa-9207-3a2f0bff1d3e"/>
  </ds:schemaRefs>
</ds:datastoreItem>
</file>

<file path=customXml/itemProps2.xml><?xml version="1.0" encoding="utf-8"?>
<ds:datastoreItem xmlns:ds="http://schemas.openxmlformats.org/officeDocument/2006/customXml" ds:itemID="{28EC6C32-1EAC-4C69-8D72-11273B1E6C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D0248C-955B-45E2-A068-11B8CB0BC0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9629c8-f7d6-44fa-9207-3a2f0bff1d3e"/>
    <ds:schemaRef ds:uri="9a22a6ef-91ab-47d6-b74b-a186493018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Análise_SEDE</vt:lpstr>
      <vt:lpstr>Análise_CT</vt:lpstr>
      <vt:lpstr>Análise_Nuvem</vt:lpstr>
      <vt:lpstr>FETB_Veritas_Storage_RO</vt:lpstr>
      <vt:lpstr>Consolidado_APP</vt:lpstr>
      <vt:lpstr>Histórico_Mês_APP</vt:lpstr>
      <vt:lpstr>Historico_Util_Dia_APP</vt:lpstr>
      <vt:lpstr>DEDUP</vt:lpstr>
      <vt:lpstr>Consumo_por_Politica</vt:lpstr>
      <vt:lpstr>Change_Rate</vt:lpstr>
      <vt:lpstr>FETB_Storage</vt:lpstr>
      <vt:lpstr>RO</vt:lpstr>
      <vt:lpstr>Política_BKP</vt:lpstr>
      <vt:lpstr>DadosGeraisANAC</vt:lpstr>
      <vt:lpstr>Dados_Gravados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Guilherme Fernandes Menegazzo</dc:creator>
  <cp:lastModifiedBy>Guilherme Fernandes Menegazzo</cp:lastModifiedBy>
  <dcterms:created xsi:type="dcterms:W3CDTF">2024-09-04T22:03:19Z</dcterms:created>
  <dcterms:modified xsi:type="dcterms:W3CDTF">2025-08-04T14:08:09Z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0x0101004024C7209A27494CAF5976B5106DCC4D</vt:lpwstr>
  </property>
  <property fmtid="{D5CDD505-2E9C-101B-9397-08002B2CF9AE}" pid="3" name="MediaServiceImageTags">
    <vt:lpwstr/>
  </property>
</Properties>
</file>