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emp\"/>
    </mc:Choice>
  </mc:AlternateContent>
  <xr:revisionPtr revIDLastSave="0" documentId="8_{993FAFF9-FAD3-4332-8BC3-D94CB963BD79}" xr6:coauthVersionLast="40" xr6:coauthVersionMax="40" xr10:uidLastSave="{00000000-0000-0000-0000-000000000000}"/>
  <bookViews>
    <workbookView xWindow="-120" yWindow="-120" windowWidth="29040" windowHeight="15840" xr2:uid="{2F284FF0-8650-45CB-ADFD-2FABD5AB4ADA}"/>
  </bookViews>
  <sheets>
    <sheet name="Consolidado" sheetId="2" r:id="rId1"/>
    <sheet name="Comparação TCO" sheetId="5" r:id="rId2"/>
    <sheet name="LTR_Consolidado" sheetId="4" r:id="rId3"/>
    <sheet name="Tape_Geral" sheetId="1" r:id="rId4"/>
    <sheet name="Simulação LTR" sheetId="6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0" i="6" l="1"/>
  <c r="G3" i="6"/>
  <c r="G4" i="6"/>
  <c r="G5" i="6"/>
  <c r="G6" i="6"/>
  <c r="G7" i="6"/>
  <c r="G8" i="6"/>
  <c r="G9" i="6"/>
  <c r="G2" i="6"/>
  <c r="E3" i="6"/>
  <c r="E4" i="6"/>
  <c r="E5" i="6"/>
  <c r="E6" i="6"/>
  <c r="E7" i="6"/>
  <c r="E8" i="6"/>
  <c r="E9" i="6"/>
  <c r="E2" i="6"/>
  <c r="D6" i="5"/>
  <c r="D5" i="5"/>
  <c r="D4" i="5"/>
  <c r="D3" i="5"/>
  <c r="D2" i="5"/>
  <c r="M47" i="2" l="1"/>
  <c r="M46" i="2"/>
  <c r="M44" i="2" l="1"/>
  <c r="M43" i="2"/>
  <c r="M42" i="2"/>
  <c r="M41" i="2"/>
  <c r="M40" i="2"/>
  <c r="M45" i="2" s="1"/>
  <c r="G40" i="2" s="1"/>
  <c r="M34" i="2" l="1"/>
  <c r="M38" i="2"/>
  <c r="M37" i="2"/>
  <c r="M36" i="2"/>
  <c r="M35" i="2"/>
  <c r="M33" i="2"/>
  <c r="M32" i="2"/>
  <c r="M28" i="2"/>
  <c r="M39" i="2" l="1"/>
  <c r="M23" i="2"/>
  <c r="M3" i="4" l="1"/>
  <c r="M21" i="2" l="1"/>
  <c r="G17" i="2" s="1"/>
  <c r="M15" i="2" l="1"/>
  <c r="M14" i="2"/>
  <c r="M16" i="2" s="1"/>
  <c r="G13" i="2" s="1"/>
  <c r="M11" i="2"/>
  <c r="M10" i="2"/>
  <c r="M9" i="2"/>
  <c r="M12" i="2" s="1"/>
  <c r="M2" i="2"/>
  <c r="M5" i="2" s="1"/>
</calcChain>
</file>

<file path=xl/sharedStrings.xml><?xml version="1.0" encoding="utf-8"?>
<sst xmlns="http://schemas.openxmlformats.org/spreadsheetml/2006/main" count="274" uniqueCount="133">
  <si>
    <t>Cenário</t>
  </si>
  <si>
    <t>Pregão</t>
  </si>
  <si>
    <t>Órgão</t>
  </si>
  <si>
    <t>Observações Gerais</t>
  </si>
  <si>
    <t>Valor Previsto</t>
  </si>
  <si>
    <t>Data Pregão</t>
  </si>
  <si>
    <t>Valor Total Pregão</t>
  </si>
  <si>
    <t>Empresa</t>
  </si>
  <si>
    <t>ITEM</t>
  </si>
  <si>
    <t>Modelo</t>
  </si>
  <si>
    <t>Quantidade</t>
  </si>
  <si>
    <t>Valor Unitário</t>
  </si>
  <si>
    <t>Valor Pregão</t>
  </si>
  <si>
    <t>Tape</t>
  </si>
  <si>
    <t>072022 - UASG 30100</t>
  </si>
  <si>
    <t>PJ DO ESTADO RJ</t>
  </si>
  <si>
    <r>
      <t xml:space="preserve">02 Unidades - </t>
    </r>
    <r>
      <rPr>
        <b/>
        <sz val="11"/>
        <color theme="1"/>
        <rFont val="Calibri"/>
        <family val="2"/>
        <scheme val="minor"/>
      </rPr>
      <t>06 (SEIS) TAPE DRIVES</t>
    </r>
    <r>
      <rPr>
        <sz val="11"/>
        <color theme="1"/>
        <rFont val="Calibri"/>
        <family val="2"/>
        <scheme val="minor"/>
      </rPr>
      <t xml:space="preserve"> PADRÃO LTO-ULTRIUM 8;  NO MÍNIMO, 140 (CENTO E QUARENTA) SLOTS PARA CARTUCHOS + 180 fitas LTO 8; GARANTIA TÉCNICA DAS FITOTECAS TERÁ DURAÇÃO DE </t>
    </r>
    <r>
      <rPr>
        <b/>
        <sz val="11"/>
        <color theme="1"/>
        <rFont val="Calibri"/>
        <family val="2"/>
        <scheme val="minor"/>
      </rPr>
      <t>60 (SESSENTA) MESES</t>
    </r>
  </si>
  <si>
    <t>O2 SOLUCOES EM TECNOLOGIA DIGITAL LTDA</t>
  </si>
  <si>
    <t>Tape Library</t>
  </si>
  <si>
    <t>IBM TS4300</t>
  </si>
  <si>
    <t> LSF COMERCIO</t>
  </si>
  <si>
    <t>Fitas LTO 8</t>
  </si>
  <si>
    <t>FUJIFILM</t>
  </si>
  <si>
    <t>SOS INFORMATICA</t>
  </si>
  <si>
    <t>Fitas de limpeza</t>
  </si>
  <si>
    <t>Subtotal</t>
  </si>
  <si>
    <t>212022 - UASG: 070022</t>
  </si>
  <si>
    <t>TRE-MT</t>
  </si>
  <si>
    <r>
      <t xml:space="preserve">Uma Tape Library LTO-8, com </t>
    </r>
    <r>
      <rPr>
        <b/>
        <sz val="11"/>
        <color theme="1"/>
        <rFont val="Calibri"/>
        <family val="2"/>
        <scheme val="minor"/>
      </rPr>
      <t>04 (quatro) tapes drives</t>
    </r>
    <r>
      <rPr>
        <sz val="11"/>
        <color theme="1"/>
        <rFont val="Calibri"/>
        <family val="2"/>
        <scheme val="minor"/>
      </rPr>
      <t xml:space="preserve"> (mínimo); com 80 slots para fitas; e 4 portas de 8 Gbps Fiber Channel (mínimo  uma por drive); OU duas unidades de Tape Library com 2 (dois) tape drives LTO-8 (LTO Ultrium 8); com no mínimo 40 (quarenta) slots para fitas com conexão Fibre Channel (2 portas de 8 Gbps, uma por drive). ; </t>
    </r>
    <r>
      <rPr>
        <b/>
        <sz val="11"/>
        <color theme="1"/>
        <rFont val="Calibri"/>
        <family val="2"/>
        <scheme val="minor"/>
      </rPr>
      <t>60 fitas Ultrium LTO-8</t>
    </r>
    <r>
      <rPr>
        <sz val="11"/>
        <color theme="1"/>
        <rFont val="Calibri"/>
        <family val="2"/>
        <scheme val="minor"/>
      </rPr>
      <t xml:space="preserve">; </t>
    </r>
    <r>
      <rPr>
        <b/>
        <sz val="11"/>
        <color theme="1"/>
        <rFont val="Calibri"/>
        <family val="2"/>
        <scheme val="minor"/>
      </rPr>
      <t>80 (oitenta)  etiquetas</t>
    </r>
    <r>
      <rPr>
        <sz val="11"/>
        <color theme="1"/>
        <rFont val="Calibri"/>
        <family val="2"/>
        <scheme val="minor"/>
      </rPr>
      <t xml:space="preserve"> de código de barras para fita LTO-8; </t>
    </r>
    <r>
      <rPr>
        <b/>
        <sz val="11"/>
        <color theme="1"/>
        <rFont val="Calibri"/>
        <family val="2"/>
        <scheme val="minor"/>
      </rPr>
      <t>08 (oito) cartuchos
de fita de limpeza</t>
    </r>
    <r>
      <rPr>
        <sz val="11"/>
        <color theme="1"/>
        <rFont val="Calibri"/>
        <family val="2"/>
        <scheme val="minor"/>
      </rPr>
      <t xml:space="preserve"> LTO (tape cleaner cartridge). </t>
    </r>
    <r>
      <rPr>
        <b/>
        <sz val="11"/>
        <color theme="1"/>
        <rFont val="Calibri"/>
        <family val="2"/>
        <scheme val="minor"/>
      </rPr>
      <t>5 anos de garantia.</t>
    </r>
  </si>
  <si>
    <t>INTERSOFT SOLUCOES EM INFORMATICA EIRELI</t>
  </si>
  <si>
    <t>Item Único para Tudo</t>
  </si>
  <si>
    <t>106/2022 - UASG: 90028</t>
  </si>
  <si>
    <t>TRF2</t>
  </si>
  <si>
    <r>
      <t xml:space="preserve">Tape Library Quantum Scalar i6 fornecida com </t>
    </r>
    <r>
      <rPr>
        <b/>
        <sz val="11"/>
        <color theme="1"/>
        <rFont val="Calibri"/>
        <family val="2"/>
        <scheme val="minor"/>
      </rPr>
      <t>12 (doze) Drives</t>
    </r>
    <r>
      <rPr>
        <sz val="11"/>
        <color theme="1"/>
        <rFont val="Calibri"/>
        <family val="2"/>
        <scheme val="minor"/>
      </rPr>
      <t xml:space="preserve"> de Leitura/Escrita LTO-8, </t>
    </r>
    <r>
      <rPr>
        <b/>
        <sz val="11"/>
        <color theme="1"/>
        <rFont val="Calibri"/>
        <family val="2"/>
        <scheme val="minor"/>
      </rPr>
      <t>400 (quatrocentos) Slots para fita</t>
    </r>
    <r>
      <rPr>
        <sz val="11"/>
        <color theme="1"/>
        <rFont val="Calibri"/>
        <family val="2"/>
        <scheme val="minor"/>
      </rPr>
      <t xml:space="preserve">, rack/gabinete totalmente compatível, onde a mesma será instalada, serviço de instalação e todos os componentes devidamente licenciados para uso, kit Scalar i6 Expansion Module com 100 Slots para fita conforme padrão do equipamento do (LOTE 01-ITEM 1.1) </t>
    </r>
    <r>
      <rPr>
        <b/>
        <sz val="11"/>
        <color theme="1"/>
        <rFont val="Calibri"/>
        <family val="2"/>
        <scheme val="minor"/>
      </rPr>
      <t>Tape Library com 12 Drives LTO-8 e 400 Slots</t>
    </r>
    <r>
      <rPr>
        <sz val="11"/>
        <color theme="1"/>
        <rFont val="Calibri"/>
        <family val="2"/>
        <scheme val="minor"/>
      </rPr>
      <t xml:space="preserve">, onde o mesmo será instalado, com todos os slots ofertados plenamente licenciados para uso, com </t>
    </r>
    <r>
      <rPr>
        <b/>
        <sz val="11"/>
        <color theme="1"/>
        <rFont val="Calibri"/>
        <family val="2"/>
        <scheme val="minor"/>
      </rPr>
      <t>5 (cinco) anos de garantia on-site</t>
    </r>
    <r>
      <rPr>
        <sz val="11"/>
        <color theme="1"/>
        <rFont val="Calibri"/>
        <family val="2"/>
        <scheme val="minor"/>
      </rPr>
      <t>, atendimento 24 horas por dia, 7 dias da semana. Os equipamentos ofertados atendem a todas as especificações técnicas e demais exigências do edital e seus anexos.</t>
    </r>
  </si>
  <si>
    <t>DECISION </t>
  </si>
  <si>
    <t>Quantum Scalar i6 + Scalar i6 Expansion Module</t>
  </si>
  <si>
    <t>MTSI COMERCIO</t>
  </si>
  <si>
    <t>Não informado</t>
  </si>
  <si>
    <t>ACE TECNOLOGIA </t>
  </si>
  <si>
    <t>Ibm 3592</t>
  </si>
  <si>
    <t>BENEDES SOARES</t>
  </si>
  <si>
    <t>Maleta de Fitas</t>
  </si>
  <si>
    <t>7/2022 - UASG: 389185</t>
  </si>
  <si>
    <t>Conselho Federal de Medicina Veterinária</t>
  </si>
  <si>
    <r>
      <t xml:space="preserve">Item 3 - </t>
    </r>
    <r>
      <rPr>
        <b/>
        <sz val="11"/>
        <color theme="1"/>
        <rFont val="Calibri"/>
        <family val="2"/>
        <scheme val="minor"/>
      </rPr>
      <t>02 (dois) drives padrão Ultrium LTO-8 com pelo menos 24 (vinte e quatro) slots</t>
    </r>
    <r>
      <rPr>
        <sz val="11"/>
        <color theme="1"/>
        <rFont val="Calibri"/>
        <family val="2"/>
        <scheme val="minor"/>
      </rPr>
      <t xml:space="preserve">- suporte e garantia </t>
    </r>
    <r>
      <rPr>
        <b/>
        <sz val="11"/>
        <color theme="1"/>
        <rFont val="Calibri"/>
        <family val="2"/>
        <scheme val="minor"/>
      </rPr>
      <t>60 meses</t>
    </r>
    <r>
      <rPr>
        <sz val="11"/>
        <color theme="1"/>
        <rFont val="Calibri"/>
        <family val="2"/>
        <scheme val="minor"/>
      </rPr>
      <t xml:space="preserve"> - Item 6 - </t>
    </r>
    <r>
      <rPr>
        <b/>
        <sz val="11"/>
        <color theme="1"/>
        <rFont val="Calibri"/>
        <family val="2"/>
        <scheme val="minor"/>
      </rPr>
      <t>30 Fitas de backup regraváveis padrão LTO 8</t>
    </r>
    <r>
      <rPr>
        <sz val="11"/>
        <color theme="1"/>
        <rFont val="Calibri"/>
        <family val="2"/>
        <scheme val="minor"/>
      </rPr>
      <t xml:space="preserve"> - Item 7 -</t>
    </r>
    <r>
      <rPr>
        <b/>
        <sz val="11"/>
        <color theme="1"/>
        <rFont val="Calibri"/>
        <family val="2"/>
        <scheme val="minor"/>
      </rPr>
      <t xml:space="preserve"> 3 fitas de limpeza</t>
    </r>
    <r>
      <rPr>
        <sz val="11"/>
        <color theme="1"/>
        <rFont val="Calibri"/>
        <family val="2"/>
        <scheme val="minor"/>
      </rPr>
      <t xml:space="preserve"> - Item 8 - </t>
    </r>
    <r>
      <rPr>
        <b/>
        <sz val="11"/>
        <color theme="1"/>
        <rFont val="Calibri"/>
        <family val="2"/>
        <scheme val="minor"/>
      </rPr>
      <t>100 Etiquetas</t>
    </r>
  </si>
  <si>
    <t>SEPROL - COMERCIO E CONSULTORIA EM INFORMATICA LTDA</t>
  </si>
  <si>
    <t>HPE Modelo: MSL 2024 TapeLibrary</t>
  </si>
  <si>
    <t>LUANDA COMERCIO</t>
  </si>
  <si>
    <t>69/2021 - UASG: 70014</t>
  </si>
  <si>
    <t>TRE-MG</t>
  </si>
  <si>
    <r>
      <t xml:space="preserve">Aquisição de Tape Library, configurada, mínimo com </t>
    </r>
    <r>
      <rPr>
        <b/>
        <sz val="11"/>
        <color theme="1"/>
        <rFont val="Calibri"/>
        <family val="2"/>
        <scheme val="minor"/>
      </rPr>
      <t>4 (quatro) tape drives</t>
    </r>
    <r>
      <rPr>
        <sz val="11"/>
        <color theme="1"/>
        <rFont val="Calibri"/>
        <family val="2"/>
        <scheme val="minor"/>
      </rPr>
      <t xml:space="preserve"> LTO-8 (LTO Ultrium 8), conexão Fibre Channel de no mínimo 8 Gbps, com no mínimo </t>
    </r>
    <r>
      <rPr>
        <b/>
        <sz val="11"/>
        <color theme="1"/>
        <rFont val="Calibri"/>
        <family val="2"/>
        <scheme val="minor"/>
      </rPr>
      <t>60 (sessenta) slots</t>
    </r>
    <r>
      <rPr>
        <sz val="11"/>
        <color theme="1"/>
        <rFont val="Calibri"/>
        <family val="2"/>
        <scheme val="minor"/>
      </rPr>
      <t xml:space="preserve"> para fitas de dados totalmente licenciados para uso imediato da solução; Serviços de implantação e integração à datacenter local da tape library; Suporte técnico “On-site”, </t>
    </r>
    <r>
      <rPr>
        <b/>
        <sz val="11"/>
        <color theme="1"/>
        <rFont val="Calibri"/>
        <family val="2"/>
        <scheme val="minor"/>
      </rPr>
      <t>garantia técnica de 60 meses</t>
    </r>
    <r>
      <rPr>
        <sz val="11"/>
        <color theme="1"/>
        <rFont val="Calibri"/>
        <family val="2"/>
        <scheme val="minor"/>
      </rPr>
      <t>.</t>
    </r>
  </si>
  <si>
    <t>PRIMETECH INFORMATICA</t>
  </si>
  <si>
    <t>IR DA SILVA CABRAL</t>
  </si>
  <si>
    <t>LSF COMERCIO</t>
  </si>
  <si>
    <t>LTR</t>
  </si>
  <si>
    <t>UASG 927137 / 009/2022</t>
  </si>
  <si>
    <t>DME ENERGÉTICA S.A</t>
  </si>
  <si>
    <r>
      <t xml:space="preserve">  Deve possuir no mínimo capacidade útil de </t>
    </r>
    <r>
      <rPr>
        <b/>
        <sz val="11"/>
        <color theme="1"/>
        <rFont val="Calibri"/>
        <family val="2"/>
        <scheme val="minor"/>
      </rPr>
      <t>32 TB</t>
    </r>
    <r>
      <rPr>
        <sz val="11"/>
        <color theme="1"/>
        <rFont val="Calibri"/>
        <family val="2"/>
        <scheme val="minor"/>
      </rPr>
      <t xml:space="preserve">. Deve possuir ao menos </t>
    </r>
    <r>
      <rPr>
        <b/>
        <sz val="11"/>
        <color theme="1"/>
        <rFont val="Calibri"/>
        <family val="2"/>
        <scheme val="minor"/>
      </rPr>
      <t>64GB de memória RAM</t>
    </r>
    <r>
      <rPr>
        <sz val="11"/>
        <color theme="1"/>
        <rFont val="Calibri"/>
        <family val="2"/>
        <scheme val="minor"/>
      </rPr>
      <t>. Suporte por</t>
    </r>
    <r>
      <rPr>
        <b/>
        <sz val="11"/>
        <color theme="1"/>
        <rFont val="Calibri"/>
        <family val="2"/>
        <scheme val="minor"/>
      </rPr>
      <t xml:space="preserve"> 60 (sessenta) meses </t>
    </r>
  </si>
  <si>
    <t>IT-ONE TECNOLOGIA</t>
  </si>
  <si>
    <t>Appliance</t>
  </si>
  <si>
    <t>DELL PowerProtect DD 3300</t>
  </si>
  <si>
    <t>UASG 70028 - 53/2022</t>
  </si>
  <si>
    <t>TRE-RR</t>
  </si>
  <si>
    <r>
      <t xml:space="preserve">Solução de armazenamento de backup em disco (appliance de backup) com garantia de </t>
    </r>
    <r>
      <rPr>
        <b/>
        <sz val="11"/>
        <color theme="1"/>
        <rFont val="Calibri"/>
        <family val="2"/>
        <scheme val="minor"/>
      </rPr>
      <t>60 (sessenta) meses</t>
    </r>
    <r>
      <rPr>
        <sz val="11"/>
        <color theme="1"/>
        <rFont val="Calibri"/>
        <family val="2"/>
        <scheme val="minor"/>
      </rPr>
      <t xml:space="preserve">. Capacidade mínima de armazenamento nativo em disco de </t>
    </r>
    <r>
      <rPr>
        <b/>
        <sz val="11"/>
        <color theme="1"/>
        <rFont val="Calibri"/>
        <family val="2"/>
        <scheme val="minor"/>
      </rPr>
      <t>50 TB</t>
    </r>
  </si>
  <si>
    <t>Capacitação</t>
  </si>
  <si>
    <t>Instalação</t>
  </si>
  <si>
    <t>UASG 070014 - 70/2022</t>
  </si>
  <si>
    <r>
      <t xml:space="preserve">Aquisição de </t>
    </r>
    <r>
      <rPr>
        <b/>
        <sz val="11"/>
        <color theme="1"/>
        <rFont val="Calibri"/>
        <family val="2"/>
        <scheme val="minor"/>
      </rPr>
      <t>dois (2) appliances</t>
    </r>
    <r>
      <rPr>
        <sz val="11"/>
        <color theme="1"/>
        <rFont val="Calibri"/>
        <family val="2"/>
        <scheme val="minor"/>
      </rPr>
      <t xml:space="preserve"> de backup em disco com capacidade líquidade </t>
    </r>
    <r>
      <rPr>
        <b/>
        <sz val="11"/>
        <color theme="1"/>
        <rFont val="Calibri"/>
        <family val="2"/>
        <scheme val="minor"/>
      </rPr>
      <t>250TB cada</t>
    </r>
    <r>
      <rPr>
        <sz val="11"/>
        <color theme="1"/>
        <rFont val="Calibri"/>
        <family val="2"/>
        <scheme val="minor"/>
      </rPr>
      <t xml:space="preserve">, com serviços de garantia e suporte por </t>
    </r>
    <r>
      <rPr>
        <b/>
        <sz val="11"/>
        <color theme="1"/>
        <rFont val="Calibri"/>
        <family val="2"/>
        <scheme val="minor"/>
      </rPr>
      <t>60 meses</t>
    </r>
    <r>
      <rPr>
        <sz val="11"/>
        <color theme="1"/>
        <rFont val="Calibri"/>
        <family val="2"/>
        <scheme val="minor"/>
      </rPr>
      <t xml:space="preserve"> e, ainda, serviçosde implantação, configuração e instalação da solução de backup, com de hands-on e entregade documentação.</t>
    </r>
  </si>
  <si>
    <t>ALTAS NETWORKS</t>
  </si>
  <si>
    <t>ExaGrid EX84/52-SEC</t>
  </si>
  <si>
    <t>UASG: 925866 - 33/2022</t>
  </si>
  <si>
    <t>TJ-AM</t>
  </si>
  <si>
    <r>
      <t xml:space="preserve">Registro de Preço para eventual fornecimento de solução de proteção e resiliência de informação com suporte e garantia mínima de </t>
    </r>
    <r>
      <rPr>
        <b/>
        <sz val="11"/>
        <color theme="1"/>
        <rFont val="Calibri"/>
        <family val="2"/>
        <scheme val="minor"/>
      </rPr>
      <t>3 anos</t>
    </r>
    <r>
      <rPr>
        <sz val="11"/>
        <color theme="1"/>
        <rFont val="Calibri"/>
        <family val="2"/>
        <scheme val="minor"/>
      </rPr>
      <t>, incluindo treinamento oficial, para utilização como estratégia de salvaguarda das informações digitais geradas pelos processos judiciais e sistemas administrativos que atendem o Tribunal de Justiça do Estado do Amazonas.</t>
    </r>
  </si>
  <si>
    <t>CLEAR TECNOLOGIA</t>
  </si>
  <si>
    <t>Software de proteção</t>
  </si>
  <si>
    <t>Veeam Backup&amp;Replic</t>
  </si>
  <si>
    <t>Appliance Tipo 1 (149 TB)</t>
  </si>
  <si>
    <t>Exagrid Modelo: EX84</t>
  </si>
  <si>
    <t>Appliance Tipo 2 (62 TB)</t>
  </si>
  <si>
    <t>Exagrid Modelo: EX36</t>
  </si>
  <si>
    <t>Fitoteca Base (LTO 7)</t>
  </si>
  <si>
    <t>Fitoteca Expansão (LTO 7)</t>
  </si>
  <si>
    <t>TS4300 – Expansion Unit</t>
  </si>
  <si>
    <t xml:space="preserve">Instalação </t>
  </si>
  <si>
    <t>Treinamento</t>
  </si>
  <si>
    <t>Oficial Veeam</t>
  </si>
  <si>
    <t>UASG: 925483 - 33/2021</t>
  </si>
  <si>
    <t>PRODEPA</t>
  </si>
  <si>
    <t>Registro de Preço para fornecimento de solução de proteção continua de dados (backup) corporativa com hardware e software pelo período de 60 (sessenta)meses, comserviços monitoração e operação, instalação, configuração e treinamento.</t>
  </si>
  <si>
    <t>CLM SOFTWARE COMERCIO</t>
  </si>
  <si>
    <t>Appliance 150 TB</t>
  </si>
  <si>
    <t>Exagrid EX52-SEC / 1 EX27-SEC</t>
  </si>
  <si>
    <t>Soft. Backup Socket</t>
  </si>
  <si>
    <t>VEEAM</t>
  </si>
  <si>
    <t>Soft. Backup por VM</t>
  </si>
  <si>
    <t>Serviço de Monitoração</t>
  </si>
  <si>
    <t>UASG: 323028 - 27/2020</t>
  </si>
  <si>
    <t>ANEEL</t>
  </si>
  <si>
    <r>
      <t xml:space="preserve">Registro de Preços para contratação de empresa especializada para fornecimento de ambiente de contingência de backup (réplica de backup), composta por equipamentos (hardwares) e softwares, incluindo os serviços de implementação (instalação e configuração), garantia e suporte técnico especializados, conforme as especificações deste Edital e seus Anexos. </t>
    </r>
    <r>
      <rPr>
        <b/>
        <sz val="11"/>
        <color theme="1"/>
        <rFont val="Calibri"/>
        <family val="2"/>
        <scheme val="minor"/>
      </rPr>
      <t>60 meses de Suporte.</t>
    </r>
  </si>
  <si>
    <t>SYSTECH SISTEMAS</t>
  </si>
  <si>
    <r>
      <t>Appliance de backup Dell Data Domain</t>
    </r>
    <r>
      <rPr>
        <b/>
        <sz val="11"/>
        <color theme="1"/>
        <rFont val="Calibri"/>
        <family val="2"/>
        <scheme val="minor"/>
      </rPr>
      <t xml:space="preserve"> 120TB úteis</t>
    </r>
  </si>
  <si>
    <t>EMC Data Domain DD6900</t>
  </si>
  <si>
    <r>
      <t xml:space="preserve">Expansão Dell Data Domain Capacidade total de </t>
    </r>
    <r>
      <rPr>
        <b/>
        <sz val="11"/>
        <color theme="1"/>
        <rFont val="Calibri"/>
        <family val="2"/>
        <scheme val="minor"/>
      </rPr>
      <t>60TB brutos</t>
    </r>
  </si>
  <si>
    <t>UASG 927137 - 009/2022</t>
  </si>
  <si>
    <t>DMEE</t>
  </si>
  <si>
    <t>TER-RR</t>
  </si>
  <si>
    <t>PODER JUDICIÁRIO DO ESTADO DO RIO DE JANEIRO</t>
  </si>
  <si>
    <t>02 Unidades - 06 (SEIS) TAPE DRIVES PADRÃO LTO-ULTRIUM 8;  NO MÍNIMO, 140 (CENTO E QUARENTA) SLOTS PARA CARTUCHOS + 180 fitas LTO 8; GARANTIA TÉCNICA DAS FITOTECAS TERÁ DURAÇÃO DE 60 (SESSENTA) MESES</t>
  </si>
  <si>
    <t>R$ 237.500,0000 - Tape (unitário); 90.400,0000 - 180 Fitas; R$ 6.193,8000 - 25 Limpeza</t>
  </si>
  <si>
    <r>
      <t xml:space="preserve">Uma Tape Library LTO-8, com </t>
    </r>
    <r>
      <rPr>
        <b/>
        <sz val="11"/>
        <color theme="1"/>
        <rFont val="Calibri"/>
        <family val="2"/>
        <scheme val="minor"/>
      </rPr>
      <t>04 (quatro) tapes drives</t>
    </r>
    <r>
      <rPr>
        <sz val="11"/>
        <color theme="1"/>
        <rFont val="Calibri"/>
        <family val="2"/>
        <scheme val="minor"/>
      </rPr>
      <t xml:space="preserve"> (mínimo); com 80 slots para fitas; e 4 portas de 8 Gbps Fiber Channel (mínimo  uma por drive); OU duas unidades de Tape Library com 2 (dois) tape drives LTO-8 (LTO Ultrium 8); com no mínimo 40 (quarenta) slots para fitas com conexão Fibre Channel (2 portas de 8 Gbps, uma por drive). ; </t>
    </r>
    <r>
      <rPr>
        <b/>
        <sz val="11"/>
        <color theme="1"/>
        <rFont val="Calibri"/>
        <family val="2"/>
        <scheme val="minor"/>
      </rPr>
      <t>53 (cinquenta e três) fitas Ultrium LTO-8</t>
    </r>
    <r>
      <rPr>
        <sz val="11"/>
        <color theme="1"/>
        <rFont val="Calibri"/>
        <family val="2"/>
        <scheme val="minor"/>
      </rPr>
      <t>; 80 (oitenta)  etiquetas de código de barras para fita LTO-8; 08 (oito) cartuchos
de fita de limpeza LTO (tape cleaner cartridge). 5 anos de garantia</t>
    </r>
  </si>
  <si>
    <t>1062/2022</t>
  </si>
  <si>
    <t>INB</t>
  </si>
  <si>
    <t>Tape Library/Loader para 8 Fitas com unidade LTO-8 Ultrium; Equipamento com capacidade de armazenar até 8 fitas padrão LTO-8 Ultrium; 60 (sessenta) fitas para backup padrão LTO-8</t>
  </si>
  <si>
    <t>Pregão: 52/2022 - UASG: 70028</t>
  </si>
  <si>
    <t>A presente licitação tem como objeto o Registro de Preços para futura e eventual aquisição de biblioteca de backup (Tape Library) do tipo LTO, compatível com mídias dos tipos 7 e 8, com alta capacidade de armazenamento, com pelo menos 2 (duas) unidades de fita internas e com pelo menos dois magazines de fita contendo 24 (vinte e quatro) slots cada, conforme especificações e obrigações constantes do Termo de Referência.</t>
  </si>
  <si>
    <t>Pregão: 106/2022 - UASG: 90028</t>
  </si>
  <si>
    <r>
      <t xml:space="preserve">Tape Library Quantum Scalar i6 fornecida com </t>
    </r>
    <r>
      <rPr>
        <b/>
        <sz val="11"/>
        <color theme="1"/>
        <rFont val="Calibri"/>
        <family val="2"/>
        <scheme val="minor"/>
      </rPr>
      <t>12 (doze) Drives</t>
    </r>
    <r>
      <rPr>
        <sz val="11"/>
        <color theme="1"/>
        <rFont val="Calibri"/>
        <family val="2"/>
        <scheme val="minor"/>
      </rPr>
      <t xml:space="preserve"> de Leitura/Escrita LTO-8, </t>
    </r>
    <r>
      <rPr>
        <b/>
        <sz val="11"/>
        <color theme="1"/>
        <rFont val="Calibri"/>
        <family val="2"/>
        <scheme val="minor"/>
      </rPr>
      <t>400 (quatrocentos) Slots para fita</t>
    </r>
    <r>
      <rPr>
        <sz val="11"/>
        <color theme="1"/>
        <rFont val="Calibri"/>
        <family val="2"/>
        <scheme val="minor"/>
      </rPr>
      <t>, rack/gabinete totalmente compatível, onde a mesma será instalada, serviço de instalação e todos os componentes devidamente licenciados para uso, kit Scalar i6 Expansion Module com 100 Slots para fita conforme padrão do equipamento do (LOTE 01-ITEM 1.1) Tape Library com 12 Drives LTO-8 e 400 Slots, onde o mesmo será instalado, com todos os slots ofertados plenamente licenciados para uso, com 5 (cinco) anos de garantia on-site, atendimento 24 horas por dia, 7 dias da semana. Os equipamentos ofertados atendem a todas as especificações técnicas e demais exigências do edital e seus anexos.</t>
    </r>
  </si>
  <si>
    <t>R$1.053.900,00 - Tape - R$248.400,00 - 600 Tapes - R$5.680,00 - Fita limpeza - R$12.400,00 - 4 maletas</t>
  </si>
  <si>
    <t>Pregão: 7/2022 - UASG: 389185</t>
  </si>
  <si>
    <r>
      <t xml:space="preserve">Item 3 - </t>
    </r>
    <r>
      <rPr>
        <b/>
        <sz val="11"/>
        <color theme="1"/>
        <rFont val="Calibri"/>
        <family val="2"/>
        <scheme val="minor"/>
      </rPr>
      <t>02 (dois) drives padrão Ultrium LTO-8 com pelo menos 24 (vinte e quatro) slots</t>
    </r>
    <r>
      <rPr>
        <sz val="11"/>
        <color theme="1"/>
        <rFont val="Calibri"/>
        <family val="2"/>
        <scheme val="minor"/>
      </rPr>
      <t>- suporte e garantia 60 meses - Item 6 - 30 Fitas de backup regraváveis padrão LTO 8 - Item 7 - 3 fitas de limpeza - Item 8 - 100 Etiquetas</t>
    </r>
  </si>
  <si>
    <t>R$94.000,00 - Tape - 30 Fitas de backup regraváveis padrão LTO 8 - R$22.500,00 - 3  Fitas de limpeza - R$1.350,00 - 100 Etiquetas - R$1.000,00</t>
  </si>
  <si>
    <t>Item</t>
  </si>
  <si>
    <t>Valor Total</t>
  </si>
  <si>
    <t>Origem</t>
  </si>
  <si>
    <t>Pregão 072022 - UASG 30100 - PJ DO ESTADO RJ</t>
  </si>
  <si>
    <t>Servidor de Rede</t>
  </si>
  <si>
    <t>Pregão Eletrônico nº 17/2022 - ANAC</t>
  </si>
  <si>
    <t>Total Estimado</t>
  </si>
  <si>
    <t>TeraBytes</t>
  </si>
  <si>
    <t>Valor por TB</t>
  </si>
  <si>
    <t>Necessidade ANAC 05 anos</t>
  </si>
  <si>
    <t>Valor Estimado</t>
  </si>
  <si>
    <t>Menor Valor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</si>
</sst>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#,##0.00;[Red]\-&quot;R$&quot;#,##0.00"/>
    <numFmt numFmtId="44" formatCode="_-&quot;R$&quot;* #,##0.00_-;\-&quot;R$&quot;* #,##0.00_-;_-&quot;R$&quot;* &quot;-&quot;??_-;_-@_-"/>
    <numFmt numFmtId="164" formatCode="&quot;R$&quot;#,##0.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rgb="FF000000"/>
      <name val="Verdana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8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1" xfId="1" applyNumberFormat="1" applyFont="1" applyBorder="1" applyAlignment="1">
      <alignment horizontal="center" vertical="center" wrapText="1"/>
    </xf>
    <xf numFmtId="8" fontId="3" fillId="0" borderId="1" xfId="0" applyNumberFormat="1" applyFont="1" applyBorder="1" applyAlignment="1">
      <alignment horizontal="center" vertical="center"/>
    </xf>
    <xf numFmtId="4" fontId="0" fillId="0" borderId="1" xfId="0" applyNumberFormat="1" applyBorder="1" applyAlignment="1">
      <alignment vertical="center" wrapText="1"/>
    </xf>
    <xf numFmtId="44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44" fontId="2" fillId="2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44" fontId="2" fillId="2" borderId="1" xfId="1" applyFont="1" applyFill="1" applyBorder="1" applyAlignment="1">
      <alignment horizontal="center" vertical="center"/>
    </xf>
    <xf numFmtId="44" fontId="4" fillId="0" borderId="1" xfId="1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2" fontId="0" fillId="0" borderId="0" xfId="0" applyNumberFormat="1" applyAlignment="1">
      <alignment horizontal="center" vertical="center"/>
    </xf>
    <xf numFmtId="8" fontId="5" fillId="0" borderId="1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/>
    </xf>
    <xf numFmtId="164" fontId="0" fillId="0" borderId="2" xfId="1" applyNumberFormat="1" applyFont="1" applyBorder="1" applyAlignment="1">
      <alignment horizontal="center" vertical="center" wrapText="1"/>
    </xf>
    <xf numFmtId="8" fontId="0" fillId="0" borderId="2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/>
    <xf numFmtId="44" fontId="0" fillId="0" borderId="1" xfId="1" applyFont="1" applyBorder="1" applyAlignment="1">
      <alignment vertical="center"/>
    </xf>
    <xf numFmtId="8" fontId="0" fillId="0" borderId="1" xfId="1" applyNumberFormat="1" applyFont="1" applyBorder="1" applyAlignment="1">
      <alignment horizontal="center" vertical="center"/>
    </xf>
    <xf numFmtId="44" fontId="4" fillId="7" borderId="1" xfId="1" applyFont="1" applyFill="1" applyBorder="1" applyAlignment="1">
      <alignment horizontal="center" vertical="center"/>
    </xf>
    <xf numFmtId="44" fontId="4" fillId="7" borderId="1" xfId="1" applyFont="1" applyFill="1" applyBorder="1" applyAlignment="1">
      <alignment vertical="center"/>
    </xf>
    <xf numFmtId="44" fontId="4" fillId="2" borderId="1" xfId="1" applyFont="1" applyFill="1" applyBorder="1" applyAlignment="1">
      <alignment horizontal="center" vertical="center"/>
    </xf>
    <xf numFmtId="164" fontId="0" fillId="0" borderId="1" xfId="1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0" fillId="0" borderId="1" xfId="1" applyFon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64" fontId="0" fillId="0" borderId="2" xfId="1" applyNumberFormat="1" applyFont="1" applyBorder="1" applyAlignment="1">
      <alignment horizontal="center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164" fontId="0" fillId="0" borderId="4" xfId="1" applyNumberFormat="1" applyFont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/>
    </xf>
    <xf numFmtId="0" fontId="4" fillId="7" borderId="6" xfId="0" applyFont="1" applyFill="1" applyBorder="1" applyAlignment="1">
      <alignment horizontal="center" vertical="center"/>
    </xf>
    <xf numFmtId="0" fontId="4" fillId="7" borderId="7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8" fontId="0" fillId="0" borderId="2" xfId="0" applyNumberFormat="1" applyBorder="1" applyAlignment="1">
      <alignment horizontal="center" vertical="center"/>
    </xf>
    <xf numFmtId="8" fontId="0" fillId="0" borderId="3" xfId="0" applyNumberFormat="1" applyBorder="1" applyAlignment="1">
      <alignment horizontal="center" vertical="center"/>
    </xf>
    <xf numFmtId="8" fontId="0" fillId="0" borderId="4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44" fontId="0" fillId="0" borderId="1" xfId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8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64" fontId="0" fillId="0" borderId="1" xfId="1" applyNumberFormat="1" applyFont="1" applyBorder="1" applyAlignment="1">
      <alignment horizontal="center" vertical="center" wrapText="1"/>
    </xf>
    <xf numFmtId="44" fontId="0" fillId="0" borderId="2" xfId="1" applyFont="1" applyBorder="1" applyAlignment="1">
      <alignment horizontal="center" vertical="center" wrapText="1"/>
    </xf>
    <xf numFmtId="44" fontId="0" fillId="0" borderId="3" xfId="1" applyFont="1" applyBorder="1" applyAlignment="1">
      <alignment horizontal="center" vertical="center" wrapText="1"/>
    </xf>
    <xf numFmtId="44" fontId="0" fillId="0" borderId="4" xfId="1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64" fontId="0" fillId="0" borderId="3" xfId="0" applyNumberFormat="1" applyBorder="1" applyAlignment="1">
      <alignment horizontal="center" vertical="center"/>
    </xf>
    <xf numFmtId="44" fontId="0" fillId="0" borderId="2" xfId="1" applyFont="1" applyBorder="1" applyAlignment="1">
      <alignment horizontal="center" vertical="center"/>
    </xf>
    <xf numFmtId="44" fontId="0" fillId="0" borderId="3" xfId="1" applyFont="1" applyBorder="1" applyAlignment="1">
      <alignment horizontal="center" vertical="center"/>
    </xf>
    <xf numFmtId="44" fontId="0" fillId="0" borderId="4" xfId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14" fontId="0" fillId="0" borderId="2" xfId="0" applyNumberFormat="1" applyFill="1" applyBorder="1" applyAlignment="1">
      <alignment horizontal="center" vertical="center"/>
    </xf>
    <xf numFmtId="14" fontId="0" fillId="0" borderId="3" xfId="0" applyNumberFormat="1" applyFill="1" applyBorder="1" applyAlignment="1">
      <alignment horizontal="center" vertical="center"/>
    </xf>
    <xf numFmtId="14" fontId="0" fillId="0" borderId="4" xfId="0" applyNumberFormat="1" applyFill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 wrapText="1"/>
    </xf>
    <xf numFmtId="44" fontId="0" fillId="0" borderId="2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4" fontId="0" fillId="0" borderId="1" xfId="0" applyNumberForma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14" fontId="0" fillId="4" borderId="2" xfId="0" applyNumberFormat="1" applyFill="1" applyBorder="1" applyAlignment="1">
      <alignment horizontal="center" vertical="center"/>
    </xf>
    <xf numFmtId="14" fontId="0" fillId="4" borderId="3" xfId="0" applyNumberFormat="1" applyFill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44" fontId="0" fillId="0" borderId="1" xfId="0" applyNumberFormat="1" applyBorder="1" applyAlignment="1">
      <alignment horizontal="center"/>
    </xf>
    <xf numFmtId="0" fontId="0" fillId="0" borderId="1" xfId="0" applyFill="1" applyBorder="1" applyAlignment="1">
      <alignment horizontal="center"/>
    </xf>
    <xf numFmtId="44" fontId="0" fillId="0" borderId="1" xfId="0" applyNumberFormat="1" applyBorder="1"/>
    <xf numFmtId="0" fontId="4" fillId="0" borderId="1" xfId="0" applyFont="1" applyBorder="1" applyAlignment="1">
      <alignment horizontal="center"/>
    </xf>
    <xf numFmtId="44" fontId="4" fillId="0" borderId="1" xfId="0" applyNumberFormat="1" applyFont="1" applyBorder="1"/>
    <xf numFmtId="49" fontId="0" fillId="0" borderId="1" xfId="0" applyNumberFormat="1" applyBorder="1" applyAlignment="1">
      <alignment horizontal="center" vertical="center" wrapText="1"/>
    </xf>
    <xf numFmtId="0" fontId="0" fillId="0" borderId="1" xfId="0" applyFill="1" applyBorder="1"/>
    <xf numFmtId="3" fontId="0" fillId="0" borderId="1" xfId="0" applyNumberFormat="1" applyBorder="1" applyAlignment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E21F4-2BD4-4B0D-B427-A4A4E69463B6}">
  <dimension ref="A1:M48"/>
  <sheetViews>
    <sheetView tabSelected="1" zoomScale="80" zoomScaleNormal="80" workbookViewId="0">
      <selection activeCell="E46" sqref="E46:E47"/>
    </sheetView>
  </sheetViews>
  <sheetFormatPr defaultColWidth="13.7109375" defaultRowHeight="15" x14ac:dyDescent="0.25"/>
  <cols>
    <col min="1" max="1" width="10" style="8" bestFit="1" customWidth="1"/>
    <col min="2" max="2" width="21.7109375" style="1" bestFit="1" customWidth="1"/>
    <col min="3" max="3" width="19.28515625" style="8" customWidth="1"/>
    <col min="4" max="4" width="80.85546875" style="2" customWidth="1"/>
    <col min="5" max="5" width="17" style="1" bestFit="1" customWidth="1"/>
    <col min="6" max="6" width="15.5703125" style="8" customWidth="1"/>
    <col min="7" max="7" width="21.7109375" style="1" bestFit="1" customWidth="1"/>
    <col min="8" max="8" width="17.7109375" style="1" bestFit="1" customWidth="1"/>
    <col min="9" max="9" width="26.42578125" style="8" bestFit="1" customWidth="1"/>
    <col min="10" max="10" width="22.85546875" style="8" bestFit="1" customWidth="1"/>
    <col min="11" max="11" width="14.7109375" style="26" bestFit="1" customWidth="1"/>
    <col min="12" max="12" width="19.140625" style="22" bestFit="1" customWidth="1"/>
    <col min="13" max="13" width="17.42578125" style="22" bestFit="1" customWidth="1"/>
  </cols>
  <sheetData>
    <row r="1" spans="1:13" ht="37.5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4" t="s">
        <v>8</v>
      </c>
      <c r="J1" s="5" t="s">
        <v>9</v>
      </c>
      <c r="K1" s="18" t="s">
        <v>10</v>
      </c>
      <c r="L1" s="23" t="s">
        <v>11</v>
      </c>
      <c r="M1" s="20" t="s">
        <v>12</v>
      </c>
    </row>
    <row r="2" spans="1:13" ht="45" x14ac:dyDescent="0.25">
      <c r="A2" s="84" t="s">
        <v>13</v>
      </c>
      <c r="B2" s="92" t="s">
        <v>14</v>
      </c>
      <c r="C2" s="54" t="s">
        <v>15</v>
      </c>
      <c r="D2" s="56" t="s">
        <v>16</v>
      </c>
      <c r="E2" s="69">
        <v>1069069.1100000001</v>
      </c>
      <c r="F2" s="49">
        <v>44643</v>
      </c>
      <c r="G2" s="58">
        <v>571593.80000000005</v>
      </c>
      <c r="H2" s="3" t="s">
        <v>17</v>
      </c>
      <c r="I2" s="10" t="s">
        <v>18</v>
      </c>
      <c r="J2" s="21" t="s">
        <v>19</v>
      </c>
      <c r="K2" s="19">
        <v>2</v>
      </c>
      <c r="L2" s="15">
        <v>237500</v>
      </c>
      <c r="M2" s="15">
        <f>L2*K2</f>
        <v>475000</v>
      </c>
    </row>
    <row r="3" spans="1:13" x14ac:dyDescent="0.25">
      <c r="A3" s="85"/>
      <c r="B3" s="93"/>
      <c r="C3" s="74"/>
      <c r="D3" s="87"/>
      <c r="E3" s="70"/>
      <c r="F3" s="68"/>
      <c r="G3" s="59"/>
      <c r="H3" s="25" t="s">
        <v>20</v>
      </c>
      <c r="I3" s="7" t="s">
        <v>21</v>
      </c>
      <c r="J3" s="7" t="s">
        <v>22</v>
      </c>
      <c r="K3" s="19">
        <v>180</v>
      </c>
      <c r="L3" s="15">
        <v>502.22</v>
      </c>
      <c r="M3" s="15">
        <v>90400</v>
      </c>
    </row>
    <row r="4" spans="1:13" x14ac:dyDescent="0.25">
      <c r="A4" s="86"/>
      <c r="B4" s="94"/>
      <c r="C4" s="55"/>
      <c r="D4" s="57"/>
      <c r="E4" s="71"/>
      <c r="F4" s="50"/>
      <c r="G4" s="60"/>
      <c r="H4" s="25" t="s">
        <v>23</v>
      </c>
      <c r="I4" s="7" t="s">
        <v>24</v>
      </c>
      <c r="J4" s="7" t="s">
        <v>22</v>
      </c>
      <c r="K4" s="19">
        <v>25</v>
      </c>
      <c r="L4" s="15">
        <v>247.75</v>
      </c>
      <c r="M4" s="15">
        <v>6193.8</v>
      </c>
    </row>
    <row r="5" spans="1:13" x14ac:dyDescent="0.25">
      <c r="A5" s="81" t="s">
        <v>25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3"/>
      <c r="M5" s="42">
        <f>SUM(M2:M4)</f>
        <v>571593.80000000005</v>
      </c>
    </row>
    <row r="6" spans="1:13" ht="120" x14ac:dyDescent="0.25">
      <c r="A6" s="34" t="s">
        <v>13</v>
      </c>
      <c r="B6" s="7" t="s">
        <v>26</v>
      </c>
      <c r="C6" s="7" t="s">
        <v>27</v>
      </c>
      <c r="D6" s="3" t="s">
        <v>28</v>
      </c>
      <c r="E6" s="11">
        <v>329424.01</v>
      </c>
      <c r="F6" s="10">
        <v>44719</v>
      </c>
      <c r="G6" s="27">
        <v>193000</v>
      </c>
      <c r="H6" s="3" t="s">
        <v>29</v>
      </c>
      <c r="I6" s="21" t="s">
        <v>30</v>
      </c>
      <c r="J6" s="21" t="s">
        <v>19</v>
      </c>
      <c r="K6" s="19">
        <v>1</v>
      </c>
      <c r="L6" s="15">
        <v>193000</v>
      </c>
      <c r="M6" s="15">
        <v>193000</v>
      </c>
    </row>
    <row r="7" spans="1:13" x14ac:dyDescent="0.25">
      <c r="A7" s="81" t="s">
        <v>25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83"/>
      <c r="M7" s="42">
        <v>193000</v>
      </c>
    </row>
    <row r="8" spans="1:13" ht="45" x14ac:dyDescent="0.25">
      <c r="A8" s="84" t="s">
        <v>13</v>
      </c>
      <c r="B8" s="54" t="s">
        <v>31</v>
      </c>
      <c r="C8" s="54" t="s">
        <v>32</v>
      </c>
      <c r="D8" s="56" t="s">
        <v>33</v>
      </c>
      <c r="E8" s="89">
        <v>3162603</v>
      </c>
      <c r="F8" s="49">
        <v>44832</v>
      </c>
      <c r="G8" s="78">
        <v>1320380</v>
      </c>
      <c r="H8" s="3" t="s">
        <v>34</v>
      </c>
      <c r="I8" s="7" t="s">
        <v>18</v>
      </c>
      <c r="J8" s="21" t="s">
        <v>35</v>
      </c>
      <c r="K8" s="19">
        <v>1</v>
      </c>
      <c r="L8" s="15">
        <v>1053900</v>
      </c>
      <c r="M8" s="15">
        <v>1053900</v>
      </c>
    </row>
    <row r="9" spans="1:13" x14ac:dyDescent="0.25">
      <c r="A9" s="85"/>
      <c r="B9" s="74"/>
      <c r="C9" s="74"/>
      <c r="D9" s="87"/>
      <c r="E9" s="90"/>
      <c r="F9" s="68"/>
      <c r="G9" s="79"/>
      <c r="H9" s="3" t="s">
        <v>36</v>
      </c>
      <c r="I9" s="7" t="s">
        <v>21</v>
      </c>
      <c r="J9" s="21" t="s">
        <v>37</v>
      </c>
      <c r="K9" s="19">
        <v>600</v>
      </c>
      <c r="L9" s="15">
        <v>414</v>
      </c>
      <c r="M9" s="15">
        <f>K9*L9</f>
        <v>248400</v>
      </c>
    </row>
    <row r="10" spans="1:13" x14ac:dyDescent="0.25">
      <c r="A10" s="85"/>
      <c r="B10" s="74"/>
      <c r="C10" s="74"/>
      <c r="D10" s="87"/>
      <c r="E10" s="90"/>
      <c r="F10" s="68"/>
      <c r="G10" s="79"/>
      <c r="H10" s="3" t="s">
        <v>38</v>
      </c>
      <c r="I10" s="7" t="s">
        <v>24</v>
      </c>
      <c r="J10" s="21" t="s">
        <v>39</v>
      </c>
      <c r="K10" s="19">
        <v>20</v>
      </c>
      <c r="L10" s="15">
        <v>284</v>
      </c>
      <c r="M10" s="15">
        <f>L10*K10</f>
        <v>5680</v>
      </c>
    </row>
    <row r="11" spans="1:13" x14ac:dyDescent="0.25">
      <c r="A11" s="86"/>
      <c r="B11" s="55"/>
      <c r="C11" s="55"/>
      <c r="D11" s="57"/>
      <c r="E11" s="91"/>
      <c r="F11" s="50"/>
      <c r="G11" s="80"/>
      <c r="H11" s="3" t="s">
        <v>40</v>
      </c>
      <c r="I11" s="7" t="s">
        <v>41</v>
      </c>
      <c r="J11" s="21" t="s">
        <v>37</v>
      </c>
      <c r="K11" s="19">
        <v>4</v>
      </c>
      <c r="L11" s="15">
        <v>3100</v>
      </c>
      <c r="M11" s="15">
        <f>L11*K11</f>
        <v>12400</v>
      </c>
    </row>
    <row r="12" spans="1:13" x14ac:dyDescent="0.25">
      <c r="A12" s="81" t="s">
        <v>25</v>
      </c>
      <c r="B12" s="82"/>
      <c r="C12" s="82"/>
      <c r="D12" s="82"/>
      <c r="E12" s="82"/>
      <c r="F12" s="82"/>
      <c r="G12" s="82"/>
      <c r="H12" s="82"/>
      <c r="I12" s="82"/>
      <c r="J12" s="82"/>
      <c r="K12" s="82"/>
      <c r="L12" s="83"/>
      <c r="M12" s="42">
        <f>SUM(M8:M11)</f>
        <v>1320380</v>
      </c>
    </row>
    <row r="13" spans="1:13" ht="75" x14ac:dyDescent="0.25">
      <c r="A13" s="84" t="s">
        <v>13</v>
      </c>
      <c r="B13" s="54" t="s">
        <v>42</v>
      </c>
      <c r="C13" s="56" t="s">
        <v>43</v>
      </c>
      <c r="D13" s="56" t="s">
        <v>44</v>
      </c>
      <c r="E13" s="47">
        <v>153105.04999999999</v>
      </c>
      <c r="F13" s="49">
        <v>44767</v>
      </c>
      <c r="G13" s="78">
        <f>M16</f>
        <v>117850</v>
      </c>
      <c r="H13" s="3" t="s">
        <v>45</v>
      </c>
      <c r="I13" s="7" t="s">
        <v>18</v>
      </c>
      <c r="J13" s="3" t="s">
        <v>46</v>
      </c>
      <c r="K13" s="19">
        <v>1</v>
      </c>
      <c r="L13" s="15">
        <v>94000</v>
      </c>
      <c r="M13" s="15">
        <v>94000</v>
      </c>
    </row>
    <row r="14" spans="1:13" ht="30" x14ac:dyDescent="0.25">
      <c r="A14" s="85"/>
      <c r="B14" s="74"/>
      <c r="C14" s="87"/>
      <c r="D14" s="87"/>
      <c r="E14" s="88"/>
      <c r="F14" s="68"/>
      <c r="G14" s="79"/>
      <c r="H14" s="3" t="s">
        <v>47</v>
      </c>
      <c r="I14" s="7" t="s">
        <v>21</v>
      </c>
      <c r="J14" s="21" t="s">
        <v>37</v>
      </c>
      <c r="K14" s="19">
        <v>30</v>
      </c>
      <c r="L14" s="15">
        <v>750</v>
      </c>
      <c r="M14" s="15">
        <f>L14*K14</f>
        <v>22500</v>
      </c>
    </row>
    <row r="15" spans="1:13" ht="30" x14ac:dyDescent="0.25">
      <c r="A15" s="86"/>
      <c r="B15" s="55"/>
      <c r="C15" s="57"/>
      <c r="D15" s="57"/>
      <c r="E15" s="48"/>
      <c r="F15" s="50"/>
      <c r="G15" s="80"/>
      <c r="H15" s="3" t="s">
        <v>47</v>
      </c>
      <c r="I15" s="7" t="s">
        <v>24</v>
      </c>
      <c r="J15" s="21" t="s">
        <v>37</v>
      </c>
      <c r="K15" s="19">
        <v>3</v>
      </c>
      <c r="L15" s="15">
        <v>450</v>
      </c>
      <c r="M15" s="15">
        <f>L15*K15</f>
        <v>1350</v>
      </c>
    </row>
    <row r="16" spans="1:13" x14ac:dyDescent="0.25">
      <c r="A16" s="81" t="s">
        <v>25</v>
      </c>
      <c r="B16" s="82"/>
      <c r="C16" s="82"/>
      <c r="D16" s="82"/>
      <c r="E16" s="82"/>
      <c r="F16" s="82"/>
      <c r="G16" s="82"/>
      <c r="H16" s="82"/>
      <c r="I16" s="82"/>
      <c r="J16" s="82"/>
      <c r="K16" s="82"/>
      <c r="L16" s="83"/>
      <c r="M16" s="42">
        <f>SUM(M13:M15)</f>
        <v>117850</v>
      </c>
    </row>
    <row r="17" spans="1:13" ht="90" customHeight="1" x14ac:dyDescent="0.25">
      <c r="A17" s="84" t="s">
        <v>13</v>
      </c>
      <c r="B17" s="54" t="s">
        <v>48</v>
      </c>
      <c r="C17" s="54" t="s">
        <v>49</v>
      </c>
      <c r="D17" s="56" t="s">
        <v>50</v>
      </c>
      <c r="E17" s="47">
        <v>368744.5</v>
      </c>
      <c r="F17" s="49">
        <v>44543</v>
      </c>
      <c r="G17" s="101">
        <f>M21</f>
        <v>425256.25</v>
      </c>
      <c r="H17" s="25" t="s">
        <v>51</v>
      </c>
      <c r="I17" s="7" t="s">
        <v>18</v>
      </c>
      <c r="J17" s="21" t="s">
        <v>19</v>
      </c>
      <c r="K17" s="19">
        <v>1</v>
      </c>
      <c r="L17" s="15">
        <v>365000</v>
      </c>
      <c r="M17" s="15">
        <v>365000</v>
      </c>
    </row>
    <row r="18" spans="1:13" x14ac:dyDescent="0.25">
      <c r="A18" s="85"/>
      <c r="B18" s="74"/>
      <c r="C18" s="74"/>
      <c r="D18" s="87"/>
      <c r="E18" s="88"/>
      <c r="F18" s="68"/>
      <c r="G18" s="102"/>
      <c r="H18" s="25" t="s">
        <v>52</v>
      </c>
      <c r="I18" s="7" t="s">
        <v>21</v>
      </c>
      <c r="J18" s="7" t="s">
        <v>37</v>
      </c>
      <c r="K18" s="19">
        <v>75</v>
      </c>
      <c r="L18" s="15">
        <v>579</v>
      </c>
      <c r="M18" s="15">
        <v>43425</v>
      </c>
    </row>
    <row r="19" spans="1:13" x14ac:dyDescent="0.25">
      <c r="A19" s="85"/>
      <c r="B19" s="74"/>
      <c r="C19" s="74"/>
      <c r="D19" s="87"/>
      <c r="E19" s="88"/>
      <c r="F19" s="68"/>
      <c r="G19" s="102"/>
      <c r="H19" s="25" t="s">
        <v>52</v>
      </c>
      <c r="I19" s="7" t="s">
        <v>21</v>
      </c>
      <c r="J19" s="7" t="s">
        <v>37</v>
      </c>
      <c r="K19" s="19">
        <v>25</v>
      </c>
      <c r="L19" s="15">
        <v>610</v>
      </c>
      <c r="M19" s="15">
        <v>15250</v>
      </c>
    </row>
    <row r="20" spans="1:13" x14ac:dyDescent="0.25">
      <c r="A20" s="86"/>
      <c r="B20" s="55"/>
      <c r="C20" s="55"/>
      <c r="D20" s="57"/>
      <c r="E20" s="48"/>
      <c r="F20" s="50"/>
      <c r="G20" s="103"/>
      <c r="H20" s="25" t="s">
        <v>53</v>
      </c>
      <c r="I20" s="7" t="s">
        <v>24</v>
      </c>
      <c r="J20" s="7" t="s">
        <v>37</v>
      </c>
      <c r="K20" s="19">
        <v>5</v>
      </c>
      <c r="L20" s="15">
        <v>316.25</v>
      </c>
      <c r="M20" s="15">
        <v>1581.25</v>
      </c>
    </row>
    <row r="21" spans="1:13" x14ac:dyDescent="0.25">
      <c r="A21" s="104" t="s">
        <v>25</v>
      </c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42">
        <f>SUM(M17:M20)</f>
        <v>425256.25</v>
      </c>
    </row>
    <row r="22" spans="1:13" ht="45" customHeight="1" x14ac:dyDescent="0.25">
      <c r="A22" s="35" t="s">
        <v>54</v>
      </c>
      <c r="B22" s="33" t="s">
        <v>55</v>
      </c>
      <c r="C22" s="28" t="s">
        <v>56</v>
      </c>
      <c r="D22" s="29" t="s">
        <v>57</v>
      </c>
      <c r="E22" s="32">
        <v>245065.3</v>
      </c>
      <c r="F22" s="30">
        <v>44810</v>
      </c>
      <c r="G22" s="31">
        <v>245000</v>
      </c>
      <c r="H22" s="3" t="s">
        <v>58</v>
      </c>
      <c r="I22" s="10" t="s">
        <v>59</v>
      </c>
      <c r="J22" s="21" t="s">
        <v>60</v>
      </c>
      <c r="K22" s="19">
        <v>1</v>
      </c>
      <c r="L22" s="15">
        <v>245000</v>
      </c>
      <c r="M22" s="15">
        <v>245000</v>
      </c>
    </row>
    <row r="23" spans="1:13" x14ac:dyDescent="0.25">
      <c r="A23" s="61" t="s">
        <v>25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3"/>
      <c r="M23" s="40">
        <f>SUM(M22:M22)</f>
        <v>245000</v>
      </c>
    </row>
    <row r="24" spans="1:13" x14ac:dyDescent="0.25">
      <c r="A24" s="65" t="s">
        <v>54</v>
      </c>
      <c r="B24" s="98" t="s">
        <v>61</v>
      </c>
      <c r="C24" s="54" t="s">
        <v>62</v>
      </c>
      <c r="D24" s="56" t="s">
        <v>63</v>
      </c>
      <c r="E24" s="69">
        <v>800064</v>
      </c>
      <c r="F24" s="95">
        <v>44890</v>
      </c>
      <c r="G24" s="58"/>
      <c r="H24" s="3"/>
      <c r="I24" s="10" t="s">
        <v>59</v>
      </c>
      <c r="J24" s="21"/>
      <c r="K24" s="19"/>
      <c r="L24" s="15">
        <v>349500</v>
      </c>
      <c r="M24" s="15"/>
    </row>
    <row r="25" spans="1:13" x14ac:dyDescent="0.25">
      <c r="A25" s="66"/>
      <c r="B25" s="99"/>
      <c r="C25" s="74"/>
      <c r="D25" s="87"/>
      <c r="E25" s="70"/>
      <c r="F25" s="96"/>
      <c r="G25" s="59"/>
      <c r="H25" s="37"/>
      <c r="I25" s="10" t="s">
        <v>64</v>
      </c>
      <c r="J25" s="37"/>
      <c r="K25" s="37"/>
      <c r="L25" s="15">
        <v>13532</v>
      </c>
      <c r="M25" s="37"/>
    </row>
    <row r="26" spans="1:13" x14ac:dyDescent="0.25">
      <c r="A26" s="67"/>
      <c r="B26" s="100"/>
      <c r="C26" s="55"/>
      <c r="D26" s="57"/>
      <c r="E26" s="71"/>
      <c r="F26" s="97"/>
      <c r="G26" s="60"/>
      <c r="H26" s="37"/>
      <c r="I26" s="10" t="s">
        <v>65</v>
      </c>
      <c r="J26" s="37"/>
      <c r="K26" s="37"/>
      <c r="L26" s="15">
        <v>37000</v>
      </c>
      <c r="M26" s="37"/>
    </row>
    <row r="27" spans="1:13" x14ac:dyDescent="0.25">
      <c r="A27" s="61" t="s">
        <v>25</v>
      </c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3"/>
      <c r="M27" s="40"/>
    </row>
    <row r="28" spans="1:13" x14ac:dyDescent="0.25">
      <c r="A28" s="65" t="s">
        <v>54</v>
      </c>
      <c r="B28" s="53" t="s">
        <v>66</v>
      </c>
      <c r="C28" s="53" t="s">
        <v>49</v>
      </c>
      <c r="D28" s="64" t="s">
        <v>67</v>
      </c>
      <c r="E28" s="75">
        <v>4417335.12</v>
      </c>
      <c r="F28" s="76">
        <v>44810</v>
      </c>
      <c r="G28" s="77">
        <v>3750000</v>
      </c>
      <c r="H28" s="53" t="s">
        <v>68</v>
      </c>
      <c r="I28" s="53" t="s">
        <v>59</v>
      </c>
      <c r="J28" s="54" t="s">
        <v>69</v>
      </c>
      <c r="K28" s="72">
        <v>2</v>
      </c>
      <c r="L28" s="73">
        <v>1875000</v>
      </c>
      <c r="M28" s="73">
        <f>L28*K28</f>
        <v>3750000</v>
      </c>
    </row>
    <row r="29" spans="1:13" x14ac:dyDescent="0.25">
      <c r="A29" s="66"/>
      <c r="B29" s="53"/>
      <c r="C29" s="53"/>
      <c r="D29" s="64"/>
      <c r="E29" s="75"/>
      <c r="F29" s="76"/>
      <c r="G29" s="77"/>
      <c r="H29" s="53"/>
      <c r="I29" s="53"/>
      <c r="J29" s="74"/>
      <c r="K29" s="72"/>
      <c r="L29" s="73"/>
      <c r="M29" s="73"/>
    </row>
    <row r="30" spans="1:13" x14ac:dyDescent="0.25">
      <c r="A30" s="67"/>
      <c r="B30" s="53"/>
      <c r="C30" s="53"/>
      <c r="D30" s="64"/>
      <c r="E30" s="75"/>
      <c r="F30" s="76"/>
      <c r="G30" s="77"/>
      <c r="H30" s="53"/>
      <c r="I30" s="53"/>
      <c r="J30" s="55"/>
      <c r="K30" s="72"/>
      <c r="L30" s="73"/>
      <c r="M30" s="73"/>
    </row>
    <row r="31" spans="1:13" x14ac:dyDescent="0.25">
      <c r="A31" s="61" t="s">
        <v>25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3"/>
      <c r="M31" s="41">
        <v>3750000</v>
      </c>
    </row>
    <row r="32" spans="1:13" ht="15" customHeight="1" x14ac:dyDescent="0.25">
      <c r="A32" s="65" t="s">
        <v>54</v>
      </c>
      <c r="B32" s="53" t="s">
        <v>70</v>
      </c>
      <c r="C32" s="53" t="s">
        <v>71</v>
      </c>
      <c r="D32" s="64" t="s">
        <v>72</v>
      </c>
      <c r="E32" s="69">
        <v>12168969.939999999</v>
      </c>
      <c r="F32" s="49">
        <v>44669</v>
      </c>
      <c r="G32" s="58">
        <v>8662280</v>
      </c>
      <c r="H32" s="25" t="s">
        <v>73</v>
      </c>
      <c r="I32" s="10" t="s">
        <v>74</v>
      </c>
      <c r="J32" s="7" t="s">
        <v>75</v>
      </c>
      <c r="K32" s="19">
        <v>600</v>
      </c>
      <c r="L32" s="15">
        <v>1985</v>
      </c>
      <c r="M32" s="38">
        <f t="shared" ref="M32:M38" si="0">L32*K32</f>
        <v>1191000</v>
      </c>
    </row>
    <row r="33" spans="1:13" x14ac:dyDescent="0.25">
      <c r="A33" s="66"/>
      <c r="B33" s="53"/>
      <c r="C33" s="53"/>
      <c r="D33" s="64"/>
      <c r="E33" s="70"/>
      <c r="F33" s="68"/>
      <c r="G33" s="59"/>
      <c r="H33" s="25" t="s">
        <v>73</v>
      </c>
      <c r="I33" s="7" t="s">
        <v>76</v>
      </c>
      <c r="J33" s="7" t="s">
        <v>77</v>
      </c>
      <c r="K33" s="19">
        <v>2</v>
      </c>
      <c r="L33" s="39">
        <v>1328400</v>
      </c>
      <c r="M33" s="38">
        <f t="shared" si="0"/>
        <v>2656800</v>
      </c>
    </row>
    <row r="34" spans="1:13" x14ac:dyDescent="0.25">
      <c r="A34" s="66"/>
      <c r="B34" s="53"/>
      <c r="C34" s="53"/>
      <c r="D34" s="64"/>
      <c r="E34" s="70"/>
      <c r="F34" s="68"/>
      <c r="G34" s="59"/>
      <c r="H34" s="25" t="s">
        <v>73</v>
      </c>
      <c r="I34" s="7" t="s">
        <v>78</v>
      </c>
      <c r="J34" s="7" t="s">
        <v>79</v>
      </c>
      <c r="K34" s="19">
        <v>5</v>
      </c>
      <c r="L34" s="15">
        <v>598500</v>
      </c>
      <c r="M34" s="15">
        <f t="shared" si="0"/>
        <v>2992500</v>
      </c>
    </row>
    <row r="35" spans="1:13" x14ac:dyDescent="0.25">
      <c r="A35" s="66"/>
      <c r="B35" s="53"/>
      <c r="C35" s="53"/>
      <c r="D35" s="64"/>
      <c r="E35" s="70"/>
      <c r="F35" s="68"/>
      <c r="G35" s="59"/>
      <c r="H35" s="25" t="s">
        <v>73</v>
      </c>
      <c r="I35" s="7" t="s">
        <v>80</v>
      </c>
      <c r="J35" s="7" t="s">
        <v>19</v>
      </c>
      <c r="K35" s="19">
        <v>2</v>
      </c>
      <c r="L35" s="15">
        <v>307490</v>
      </c>
      <c r="M35" s="15">
        <f t="shared" si="0"/>
        <v>614980</v>
      </c>
    </row>
    <row r="36" spans="1:13" x14ac:dyDescent="0.25">
      <c r="A36" s="66"/>
      <c r="B36" s="53"/>
      <c r="C36" s="53"/>
      <c r="D36" s="64"/>
      <c r="E36" s="70"/>
      <c r="F36" s="68"/>
      <c r="G36" s="59"/>
      <c r="H36" s="25" t="s">
        <v>73</v>
      </c>
      <c r="I36" s="7" t="s">
        <v>81</v>
      </c>
      <c r="J36" s="7" t="s">
        <v>82</v>
      </c>
      <c r="K36" s="19">
        <v>4</v>
      </c>
      <c r="L36" s="15">
        <v>260000</v>
      </c>
      <c r="M36" s="15">
        <f t="shared" si="0"/>
        <v>1040000</v>
      </c>
    </row>
    <row r="37" spans="1:13" x14ac:dyDescent="0.25">
      <c r="A37" s="66"/>
      <c r="B37" s="53"/>
      <c r="C37" s="53"/>
      <c r="D37" s="64"/>
      <c r="E37" s="70"/>
      <c r="F37" s="68"/>
      <c r="G37" s="59"/>
      <c r="H37" s="25" t="s">
        <v>73</v>
      </c>
      <c r="I37" s="7" t="s">
        <v>83</v>
      </c>
      <c r="J37" s="7"/>
      <c r="K37" s="19">
        <v>100</v>
      </c>
      <c r="L37" s="15">
        <v>350</v>
      </c>
      <c r="M37" s="15">
        <f t="shared" si="0"/>
        <v>35000</v>
      </c>
    </row>
    <row r="38" spans="1:13" x14ac:dyDescent="0.25">
      <c r="A38" s="67"/>
      <c r="B38" s="53"/>
      <c r="C38" s="53"/>
      <c r="D38" s="64"/>
      <c r="E38" s="71"/>
      <c r="F38" s="50"/>
      <c r="G38" s="60"/>
      <c r="H38" s="25" t="s">
        <v>73</v>
      </c>
      <c r="I38" s="7" t="s">
        <v>84</v>
      </c>
      <c r="J38" s="7" t="s">
        <v>85</v>
      </c>
      <c r="K38" s="19">
        <v>6</v>
      </c>
      <c r="L38" s="15">
        <v>22000</v>
      </c>
      <c r="M38" s="15">
        <f t="shared" si="0"/>
        <v>132000</v>
      </c>
    </row>
    <row r="39" spans="1:13" x14ac:dyDescent="0.25">
      <c r="A39" s="51" t="s">
        <v>25</v>
      </c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40">
        <f>SUM(M32:M38)</f>
        <v>8662280</v>
      </c>
    </row>
    <row r="40" spans="1:13" ht="15" customHeight="1" x14ac:dyDescent="0.25">
      <c r="A40" s="52" t="s">
        <v>54</v>
      </c>
      <c r="B40" s="53" t="s">
        <v>86</v>
      </c>
      <c r="C40" s="53" t="s">
        <v>87</v>
      </c>
      <c r="D40" s="64" t="s">
        <v>88</v>
      </c>
      <c r="E40" s="47">
        <v>21443948.140000001</v>
      </c>
      <c r="F40" s="76">
        <v>44560</v>
      </c>
      <c r="G40" s="105">
        <f>M45</f>
        <v>15203995.710000001</v>
      </c>
      <c r="H40" s="25" t="s">
        <v>89</v>
      </c>
      <c r="I40" s="7" t="s">
        <v>90</v>
      </c>
      <c r="J40" s="21" t="s">
        <v>91</v>
      </c>
      <c r="K40" s="19">
        <v>8</v>
      </c>
      <c r="L40" s="15">
        <v>1249999.99</v>
      </c>
      <c r="M40" s="15">
        <f>L40*K40</f>
        <v>9999999.9199999999</v>
      </c>
    </row>
    <row r="41" spans="1:13" x14ac:dyDescent="0.25">
      <c r="A41" s="52"/>
      <c r="B41" s="53"/>
      <c r="C41" s="53"/>
      <c r="D41" s="64"/>
      <c r="E41" s="88"/>
      <c r="F41" s="53"/>
      <c r="G41" s="53"/>
      <c r="H41" s="25" t="s">
        <v>89</v>
      </c>
      <c r="I41" s="7" t="s">
        <v>92</v>
      </c>
      <c r="J41" s="7" t="s">
        <v>93</v>
      </c>
      <c r="K41" s="19">
        <v>60</v>
      </c>
      <c r="L41" s="15">
        <v>37499.99</v>
      </c>
      <c r="M41" s="15">
        <f>L41*K41</f>
        <v>2249999.4</v>
      </c>
    </row>
    <row r="42" spans="1:13" x14ac:dyDescent="0.25">
      <c r="A42" s="52"/>
      <c r="B42" s="53"/>
      <c r="C42" s="53"/>
      <c r="D42" s="64"/>
      <c r="E42" s="88"/>
      <c r="F42" s="53"/>
      <c r="G42" s="53"/>
      <c r="H42" s="25" t="s">
        <v>89</v>
      </c>
      <c r="I42" s="7" t="s">
        <v>94</v>
      </c>
      <c r="J42" s="7" t="s">
        <v>93</v>
      </c>
      <c r="K42" s="19">
        <v>300</v>
      </c>
      <c r="L42" s="15">
        <v>4449.99</v>
      </c>
      <c r="M42" s="15">
        <f>L42*K42</f>
        <v>1334997</v>
      </c>
    </row>
    <row r="43" spans="1:13" x14ac:dyDescent="0.25">
      <c r="A43" s="52"/>
      <c r="B43" s="53"/>
      <c r="C43" s="53"/>
      <c r="D43" s="64"/>
      <c r="E43" s="88"/>
      <c r="F43" s="53"/>
      <c r="G43" s="53"/>
      <c r="H43" s="25" t="s">
        <v>89</v>
      </c>
      <c r="I43" s="7" t="s">
        <v>95</v>
      </c>
      <c r="J43" s="7"/>
      <c r="K43" s="19">
        <v>60</v>
      </c>
      <c r="L43" s="15">
        <v>25899.99</v>
      </c>
      <c r="M43" s="15">
        <f>L43*K43</f>
        <v>1553999.4000000001</v>
      </c>
    </row>
    <row r="44" spans="1:13" x14ac:dyDescent="0.25">
      <c r="A44" s="52"/>
      <c r="B44" s="53"/>
      <c r="C44" s="53"/>
      <c r="D44" s="64"/>
      <c r="E44" s="48"/>
      <c r="F44" s="53"/>
      <c r="G44" s="53"/>
      <c r="H44" s="25" t="s">
        <v>89</v>
      </c>
      <c r="I44" s="7" t="s">
        <v>65</v>
      </c>
      <c r="J44" s="7"/>
      <c r="K44" s="19">
        <v>1</v>
      </c>
      <c r="L44" s="15">
        <v>64999.99</v>
      </c>
      <c r="M44" s="15">
        <f>L44*K44</f>
        <v>64999.99</v>
      </c>
    </row>
    <row r="45" spans="1:13" x14ac:dyDescent="0.25">
      <c r="A45" s="51" t="s">
        <v>25</v>
      </c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40">
        <f>SUM(M40:M44)</f>
        <v>15203995.710000001</v>
      </c>
    </row>
    <row r="46" spans="1:13" ht="90" customHeight="1" x14ac:dyDescent="0.25">
      <c r="A46" s="52" t="s">
        <v>54</v>
      </c>
      <c r="B46" s="54" t="s">
        <v>96</v>
      </c>
      <c r="C46" s="53" t="s">
        <v>97</v>
      </c>
      <c r="D46" s="56" t="s">
        <v>98</v>
      </c>
      <c r="E46" s="47">
        <v>5765453.4000000004</v>
      </c>
      <c r="F46" s="49">
        <v>44188</v>
      </c>
      <c r="G46" s="47">
        <v>4608184</v>
      </c>
      <c r="H46" s="25" t="s">
        <v>99</v>
      </c>
      <c r="I46" s="21" t="s">
        <v>100</v>
      </c>
      <c r="J46" s="7" t="s">
        <v>101</v>
      </c>
      <c r="K46" s="19">
        <v>1</v>
      </c>
      <c r="L46" s="43">
        <v>1165000</v>
      </c>
      <c r="M46" s="15">
        <f>L46*K46</f>
        <v>1165000</v>
      </c>
    </row>
    <row r="47" spans="1:13" ht="45" x14ac:dyDescent="0.25">
      <c r="A47" s="52"/>
      <c r="B47" s="55"/>
      <c r="C47" s="53"/>
      <c r="D47" s="57"/>
      <c r="E47" s="48"/>
      <c r="F47" s="50"/>
      <c r="G47" s="48"/>
      <c r="H47" s="25" t="s">
        <v>99</v>
      </c>
      <c r="I47" s="21" t="s">
        <v>102</v>
      </c>
      <c r="J47" s="7" t="s">
        <v>101</v>
      </c>
      <c r="K47" s="19">
        <v>2</v>
      </c>
      <c r="L47" s="15">
        <v>429000</v>
      </c>
      <c r="M47" s="15">
        <f>L47*K47</f>
        <v>858000</v>
      </c>
    </row>
    <row r="48" spans="1:13" x14ac:dyDescent="0.25">
      <c r="A48" s="51" t="s">
        <v>25</v>
      </c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40">
        <v>4608184</v>
      </c>
    </row>
  </sheetData>
  <mergeCells count="80">
    <mergeCell ref="E40:E44"/>
    <mergeCell ref="F40:F44"/>
    <mergeCell ref="G40:G44"/>
    <mergeCell ref="A45:L45"/>
    <mergeCell ref="D40:D44"/>
    <mergeCell ref="A40:A44"/>
    <mergeCell ref="B40:B44"/>
    <mergeCell ref="C40:C44"/>
    <mergeCell ref="F24:F26"/>
    <mergeCell ref="G24:G26"/>
    <mergeCell ref="A27:L27"/>
    <mergeCell ref="C17:C20"/>
    <mergeCell ref="D17:D20"/>
    <mergeCell ref="E17:E20"/>
    <mergeCell ref="A24:A26"/>
    <mergeCell ref="B24:B26"/>
    <mergeCell ref="C24:C26"/>
    <mergeCell ref="D24:D26"/>
    <mergeCell ref="E24:E26"/>
    <mergeCell ref="A23:L23"/>
    <mergeCell ref="F17:F20"/>
    <mergeCell ref="G17:G20"/>
    <mergeCell ref="A21:L21"/>
    <mergeCell ref="A17:A20"/>
    <mergeCell ref="G2:G4"/>
    <mergeCell ref="A5:L5"/>
    <mergeCell ref="A7:L7"/>
    <mergeCell ref="A8:A11"/>
    <mergeCell ref="B8:B11"/>
    <mergeCell ref="C8:C11"/>
    <mergeCell ref="D8:D11"/>
    <mergeCell ref="E8:E11"/>
    <mergeCell ref="F8:F11"/>
    <mergeCell ref="A2:A4"/>
    <mergeCell ref="B2:B4"/>
    <mergeCell ref="C2:C4"/>
    <mergeCell ref="D2:D4"/>
    <mergeCell ref="E2:E4"/>
    <mergeCell ref="F2:F4"/>
    <mergeCell ref="B17:B20"/>
    <mergeCell ref="G13:G15"/>
    <mergeCell ref="G8:G11"/>
    <mergeCell ref="A12:L12"/>
    <mergeCell ref="A16:L16"/>
    <mergeCell ref="A13:A15"/>
    <mergeCell ref="B13:B15"/>
    <mergeCell ref="C13:C15"/>
    <mergeCell ref="D13:D15"/>
    <mergeCell ref="E13:E15"/>
    <mergeCell ref="F13:F15"/>
    <mergeCell ref="I28:I30"/>
    <mergeCell ref="K28:K30"/>
    <mergeCell ref="L28:L30"/>
    <mergeCell ref="M28:M30"/>
    <mergeCell ref="A28:A30"/>
    <mergeCell ref="B28:B30"/>
    <mergeCell ref="C28:C30"/>
    <mergeCell ref="J28:J30"/>
    <mergeCell ref="D28:D30"/>
    <mergeCell ref="E28:E30"/>
    <mergeCell ref="F28:F30"/>
    <mergeCell ref="G28:G30"/>
    <mergeCell ref="H28:H30"/>
    <mergeCell ref="A39:L39"/>
    <mergeCell ref="G32:G38"/>
    <mergeCell ref="A31:L31"/>
    <mergeCell ref="D32:D38"/>
    <mergeCell ref="C32:C38"/>
    <mergeCell ref="B32:B38"/>
    <mergeCell ref="A32:A38"/>
    <mergeCell ref="F32:F38"/>
    <mergeCell ref="E32:E38"/>
    <mergeCell ref="E46:E47"/>
    <mergeCell ref="F46:F47"/>
    <mergeCell ref="A48:L48"/>
    <mergeCell ref="G46:G47"/>
    <mergeCell ref="A46:A47"/>
    <mergeCell ref="C46:C47"/>
    <mergeCell ref="B46:B47"/>
    <mergeCell ref="D46:D47"/>
  </mergeCells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00EF0-012C-41D9-B6AF-AF4E5FB226B2}">
  <dimension ref="A1:E6"/>
  <sheetViews>
    <sheetView workbookViewId="0">
      <selection activeCell="E24" sqref="E24"/>
    </sheetView>
  </sheetViews>
  <sheetFormatPr defaultRowHeight="15" x14ac:dyDescent="0.25"/>
  <cols>
    <col min="1" max="1" width="16.28515625" customWidth="1"/>
    <col min="2" max="2" width="11.42578125" bestFit="1" customWidth="1"/>
    <col min="3" max="3" width="13.85546875" bestFit="1" customWidth="1"/>
    <col min="4" max="4" width="17.140625" customWidth="1"/>
    <col min="5" max="5" width="42.85546875" bestFit="1" customWidth="1"/>
  </cols>
  <sheetData>
    <row r="1" spans="1:5" x14ac:dyDescent="0.25">
      <c r="A1" s="116" t="s">
        <v>121</v>
      </c>
      <c r="B1" s="116" t="s">
        <v>10</v>
      </c>
      <c r="C1" s="116" t="s">
        <v>11</v>
      </c>
      <c r="D1" s="116" t="s">
        <v>122</v>
      </c>
      <c r="E1" s="116" t="s">
        <v>123</v>
      </c>
    </row>
    <row r="2" spans="1:5" x14ac:dyDescent="0.25">
      <c r="A2" s="44" t="s">
        <v>18</v>
      </c>
      <c r="B2" s="115">
        <v>1</v>
      </c>
      <c r="C2" s="46">
        <v>237500</v>
      </c>
      <c r="D2" s="117">
        <f>C2*B2</f>
        <v>237500</v>
      </c>
      <c r="E2" s="37" t="s">
        <v>124</v>
      </c>
    </row>
    <row r="3" spans="1:5" x14ac:dyDescent="0.25">
      <c r="A3" s="45" t="s">
        <v>21</v>
      </c>
      <c r="B3" s="115">
        <v>110</v>
      </c>
      <c r="C3" s="46">
        <v>502.22</v>
      </c>
      <c r="D3" s="117">
        <f>C3*B3</f>
        <v>55244.200000000004</v>
      </c>
      <c r="E3" s="37" t="s">
        <v>124</v>
      </c>
    </row>
    <row r="4" spans="1:5" x14ac:dyDescent="0.25">
      <c r="A4" s="45" t="s">
        <v>24</v>
      </c>
      <c r="B4" s="115">
        <v>20</v>
      </c>
      <c r="C4" s="46">
        <v>247.75</v>
      </c>
      <c r="D4" s="117">
        <f>C4*B4</f>
        <v>4955</v>
      </c>
      <c r="E4" s="37" t="s">
        <v>124</v>
      </c>
    </row>
    <row r="5" spans="1:5" x14ac:dyDescent="0.25">
      <c r="A5" s="115" t="s">
        <v>125</v>
      </c>
      <c r="B5" s="118">
        <v>1</v>
      </c>
      <c r="C5" s="46">
        <v>150000</v>
      </c>
      <c r="D5" s="119">
        <f>C5*B5</f>
        <v>150000</v>
      </c>
      <c r="E5" s="37" t="s">
        <v>126</v>
      </c>
    </row>
    <row r="6" spans="1:5" x14ac:dyDescent="0.25">
      <c r="A6" s="120" t="s">
        <v>127</v>
      </c>
      <c r="B6" s="120"/>
      <c r="C6" s="120"/>
      <c r="D6" s="121">
        <f>SUM(D2:D5)</f>
        <v>447699.20000000001</v>
      </c>
    </row>
  </sheetData>
  <mergeCells count="1">
    <mergeCell ref="A6:C6"/>
  </mergeCells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49B4D-D75A-4DB7-B016-B39DF0DF5CC0}">
  <dimension ref="A1:M7"/>
  <sheetViews>
    <sheetView workbookViewId="0">
      <selection activeCell="A4" sqref="A4:M7"/>
    </sheetView>
  </sheetViews>
  <sheetFormatPr defaultRowHeight="15" x14ac:dyDescent="0.25"/>
  <cols>
    <col min="1" max="1" width="10" bestFit="1" customWidth="1"/>
    <col min="2" max="2" width="20" bestFit="1" customWidth="1"/>
    <col min="3" max="3" width="15.85546875" bestFit="1" customWidth="1"/>
    <col min="4" max="4" width="56" style="36" customWidth="1"/>
    <col min="5" max="5" width="17.5703125" bestFit="1" customWidth="1"/>
    <col min="6" max="6" width="15.140625" bestFit="1" customWidth="1"/>
    <col min="7" max="7" width="12.28515625" bestFit="1" customWidth="1"/>
    <col min="8" max="8" width="19.5703125" customWidth="1"/>
    <col min="9" max="9" width="15.42578125" bestFit="1" customWidth="1"/>
    <col min="10" max="10" width="25.5703125" bestFit="1" customWidth="1"/>
    <col min="11" max="11" width="14.7109375" bestFit="1" customWidth="1"/>
    <col min="12" max="12" width="19.140625" bestFit="1" customWidth="1"/>
    <col min="13" max="13" width="13.85546875" bestFit="1" customWidth="1"/>
  </cols>
  <sheetData>
    <row r="1" spans="1:13" ht="56.25" x14ac:dyDescent="0.25">
      <c r="A1" s="4" t="s">
        <v>0</v>
      </c>
      <c r="B1" s="4" t="s">
        <v>1</v>
      </c>
      <c r="C1" s="4" t="s">
        <v>2</v>
      </c>
      <c r="D1" s="5" t="s">
        <v>3</v>
      </c>
      <c r="E1" s="4" t="s">
        <v>4</v>
      </c>
      <c r="F1" s="4" t="s">
        <v>5</v>
      </c>
      <c r="G1" s="5" t="s">
        <v>6</v>
      </c>
      <c r="H1" s="5" t="s">
        <v>7</v>
      </c>
      <c r="I1" s="4" t="s">
        <v>8</v>
      </c>
      <c r="J1" s="5" t="s">
        <v>9</v>
      </c>
      <c r="K1" s="18" t="s">
        <v>10</v>
      </c>
      <c r="L1" s="23" t="s">
        <v>11</v>
      </c>
      <c r="M1" s="20" t="s">
        <v>12</v>
      </c>
    </row>
    <row r="2" spans="1:13" ht="45" x14ac:dyDescent="0.25">
      <c r="A2" s="28" t="s">
        <v>54</v>
      </c>
      <c r="B2" s="33" t="s">
        <v>103</v>
      </c>
      <c r="C2" s="28" t="s">
        <v>104</v>
      </c>
      <c r="D2" s="29" t="s">
        <v>57</v>
      </c>
      <c r="E2" s="32">
        <v>245065.3</v>
      </c>
      <c r="F2" s="30">
        <v>44810</v>
      </c>
      <c r="G2" s="31">
        <v>245000</v>
      </c>
      <c r="H2" s="3" t="s">
        <v>58</v>
      </c>
      <c r="I2" s="10" t="s">
        <v>59</v>
      </c>
      <c r="J2" s="21" t="s">
        <v>60</v>
      </c>
      <c r="K2" s="19">
        <v>1</v>
      </c>
      <c r="L2" s="15">
        <v>245000</v>
      </c>
      <c r="M2" s="15">
        <v>245000</v>
      </c>
    </row>
    <row r="3" spans="1:13" x14ac:dyDescent="0.25">
      <c r="A3" s="106" t="s">
        <v>25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8"/>
      <c r="M3" s="24">
        <f>SUM(M2:M2)</f>
        <v>245000</v>
      </c>
    </row>
    <row r="4" spans="1:13" ht="45" customHeight="1" x14ac:dyDescent="0.25">
      <c r="A4" s="54" t="s">
        <v>54</v>
      </c>
      <c r="B4" s="109" t="s">
        <v>61</v>
      </c>
      <c r="C4" s="54" t="s">
        <v>105</v>
      </c>
      <c r="D4" s="56" t="s">
        <v>63</v>
      </c>
      <c r="E4" s="69">
        <v>800064</v>
      </c>
      <c r="F4" s="112">
        <v>44875</v>
      </c>
      <c r="G4" s="58"/>
      <c r="H4" s="3"/>
      <c r="I4" s="10" t="s">
        <v>59</v>
      </c>
      <c r="J4" s="21"/>
      <c r="K4" s="19"/>
      <c r="L4" s="15">
        <v>349500</v>
      </c>
      <c r="M4" s="15"/>
    </row>
    <row r="5" spans="1:13" x14ac:dyDescent="0.25">
      <c r="A5" s="74"/>
      <c r="B5" s="110"/>
      <c r="C5" s="74"/>
      <c r="D5" s="87"/>
      <c r="E5" s="70"/>
      <c r="F5" s="113"/>
      <c r="G5" s="59"/>
      <c r="H5" s="37"/>
      <c r="I5" s="10" t="s">
        <v>64</v>
      </c>
      <c r="J5" s="37"/>
      <c r="K5" s="37"/>
      <c r="L5" s="15">
        <v>13532</v>
      </c>
      <c r="M5" s="37"/>
    </row>
    <row r="6" spans="1:13" x14ac:dyDescent="0.25">
      <c r="A6" s="55"/>
      <c r="B6" s="111"/>
      <c r="C6" s="55"/>
      <c r="D6" s="57"/>
      <c r="E6" s="71"/>
      <c r="F6" s="114"/>
      <c r="G6" s="60"/>
      <c r="H6" s="37"/>
      <c r="I6" s="10" t="s">
        <v>65</v>
      </c>
      <c r="J6" s="37"/>
      <c r="K6" s="37"/>
      <c r="L6" s="15">
        <v>37000</v>
      </c>
      <c r="M6" s="37"/>
    </row>
    <row r="7" spans="1:13" x14ac:dyDescent="0.25">
      <c r="A7" s="106" t="s">
        <v>25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8"/>
      <c r="M7" s="24"/>
    </row>
  </sheetData>
  <mergeCells count="9">
    <mergeCell ref="A7:L7"/>
    <mergeCell ref="A3:L3"/>
    <mergeCell ref="A4:A6"/>
    <mergeCell ref="B4:B6"/>
    <mergeCell ref="C4:C6"/>
    <mergeCell ref="D4:D6"/>
    <mergeCell ref="E4:E6"/>
    <mergeCell ref="F4:F6"/>
    <mergeCell ref="G4:G6"/>
  </mergeCells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D3156-9587-4FD8-95F2-997E49AB5E15}">
  <dimension ref="A1:M15"/>
  <sheetViews>
    <sheetView workbookViewId="0">
      <selection activeCell="C5" sqref="C5"/>
    </sheetView>
  </sheetViews>
  <sheetFormatPr defaultRowHeight="15" x14ac:dyDescent="0.25"/>
  <cols>
    <col min="1" max="1" width="10" style="8" bestFit="1" customWidth="1"/>
    <col min="2" max="2" width="29" style="8" bestFit="1" customWidth="1"/>
    <col min="3" max="3" width="46.7109375" style="8" bestFit="1" customWidth="1"/>
    <col min="4" max="4" width="72" style="2" customWidth="1"/>
    <col min="5" max="5" width="17.5703125" style="8" bestFit="1" customWidth="1"/>
    <col min="6" max="6" width="15.140625" style="8" bestFit="1" customWidth="1"/>
    <col min="7" max="7" width="22.7109375" style="2" customWidth="1"/>
    <col min="8" max="8" width="16.85546875" style="2" customWidth="1"/>
    <col min="9" max="9" width="20.7109375" style="2" customWidth="1"/>
    <col min="10" max="10" width="20.140625" style="2" customWidth="1"/>
    <col min="11" max="11" width="9.140625" style="2"/>
    <col min="12" max="13" width="9.140625" style="1"/>
  </cols>
  <sheetData>
    <row r="1" spans="1:10" ht="37.5" x14ac:dyDescent="0.25">
      <c r="A1" s="4" t="s">
        <v>0</v>
      </c>
      <c r="B1" s="4" t="s">
        <v>1</v>
      </c>
      <c r="C1" s="4" t="s">
        <v>2</v>
      </c>
      <c r="D1" s="5" t="s">
        <v>3</v>
      </c>
      <c r="E1" s="4" t="s">
        <v>4</v>
      </c>
      <c r="F1" s="4" t="s">
        <v>5</v>
      </c>
      <c r="G1" s="5" t="s">
        <v>12</v>
      </c>
      <c r="H1" s="5" t="s">
        <v>6</v>
      </c>
      <c r="I1" s="5" t="s">
        <v>7</v>
      </c>
      <c r="J1" s="5" t="s">
        <v>9</v>
      </c>
    </row>
    <row r="2" spans="1:10" ht="60" x14ac:dyDescent="0.25">
      <c r="A2" s="7" t="s">
        <v>13</v>
      </c>
      <c r="B2" s="9" t="s">
        <v>14</v>
      </c>
      <c r="C2" s="7" t="s">
        <v>106</v>
      </c>
      <c r="D2" s="3" t="s">
        <v>107</v>
      </c>
      <c r="E2" s="6">
        <v>1069069.1100000001</v>
      </c>
      <c r="F2" s="10">
        <v>44643</v>
      </c>
      <c r="G2" s="3" t="s">
        <v>108</v>
      </c>
      <c r="H2" s="12">
        <v>571593.80000000005</v>
      </c>
      <c r="I2" s="3" t="s">
        <v>17</v>
      </c>
      <c r="J2" s="3" t="s">
        <v>19</v>
      </c>
    </row>
    <row r="3" spans="1:10" ht="105" x14ac:dyDescent="0.25">
      <c r="A3" s="7" t="s">
        <v>13</v>
      </c>
      <c r="B3" s="7" t="s">
        <v>26</v>
      </c>
      <c r="C3" s="7" t="s">
        <v>27</v>
      </c>
      <c r="D3" s="3" t="s">
        <v>109</v>
      </c>
      <c r="E3" s="11">
        <v>329424.01</v>
      </c>
      <c r="F3" s="10">
        <v>44719</v>
      </c>
      <c r="G3" s="13">
        <v>193000</v>
      </c>
      <c r="H3" s="13">
        <v>193000</v>
      </c>
      <c r="I3" s="3" t="s">
        <v>29</v>
      </c>
      <c r="J3" s="3" t="s">
        <v>19</v>
      </c>
    </row>
    <row r="4" spans="1:10" ht="45" x14ac:dyDescent="0.25">
      <c r="A4" s="7" t="s">
        <v>13</v>
      </c>
      <c r="B4" s="16" t="s">
        <v>110</v>
      </c>
      <c r="C4" s="7" t="s">
        <v>111</v>
      </c>
      <c r="D4" s="3" t="s">
        <v>112</v>
      </c>
      <c r="E4" s="7" t="s">
        <v>37</v>
      </c>
      <c r="F4" s="10">
        <v>44760</v>
      </c>
      <c r="G4" s="3"/>
      <c r="H4" s="3"/>
      <c r="I4" s="3"/>
      <c r="J4" s="3"/>
    </row>
    <row r="5" spans="1:10" ht="90" x14ac:dyDescent="0.25">
      <c r="A5" s="7" t="s">
        <v>13</v>
      </c>
      <c r="B5" s="16" t="s">
        <v>113</v>
      </c>
      <c r="C5" s="7" t="s">
        <v>62</v>
      </c>
      <c r="D5" s="3" t="s">
        <v>114</v>
      </c>
      <c r="E5" s="7"/>
      <c r="F5" s="7"/>
      <c r="G5" s="3"/>
      <c r="H5" s="3"/>
      <c r="I5" s="3"/>
      <c r="J5" s="3"/>
    </row>
    <row r="6" spans="1:10" ht="150" x14ac:dyDescent="0.25">
      <c r="A6" s="7" t="s">
        <v>13</v>
      </c>
      <c r="B6" s="7" t="s">
        <v>115</v>
      </c>
      <c r="C6" s="7" t="s">
        <v>32</v>
      </c>
      <c r="D6" s="3" t="s">
        <v>116</v>
      </c>
      <c r="E6" s="15">
        <v>3162603</v>
      </c>
      <c r="F6" s="10">
        <v>44832</v>
      </c>
      <c r="G6" s="3" t="s">
        <v>117</v>
      </c>
      <c r="H6" s="14">
        <v>1320380</v>
      </c>
      <c r="I6" s="3" t="s">
        <v>34</v>
      </c>
      <c r="J6" s="3" t="s">
        <v>35</v>
      </c>
    </row>
    <row r="7" spans="1:10" ht="105" x14ac:dyDescent="0.25">
      <c r="A7" s="7" t="s">
        <v>13</v>
      </c>
      <c r="B7" s="7" t="s">
        <v>118</v>
      </c>
      <c r="C7" s="7" t="s">
        <v>43</v>
      </c>
      <c r="D7" s="3" t="s">
        <v>119</v>
      </c>
      <c r="E7" s="17">
        <v>153105.04999999999</v>
      </c>
      <c r="F7" s="10">
        <v>44767</v>
      </c>
      <c r="G7" s="3" t="s">
        <v>120</v>
      </c>
      <c r="H7" s="14">
        <v>118850</v>
      </c>
      <c r="I7" s="3" t="s">
        <v>45</v>
      </c>
      <c r="J7" s="3" t="s">
        <v>46</v>
      </c>
    </row>
    <row r="8" spans="1:10" x14ac:dyDescent="0.25">
      <c r="A8" s="7"/>
      <c r="B8" s="7"/>
      <c r="C8" s="7"/>
      <c r="D8" s="3"/>
      <c r="E8" s="7"/>
      <c r="F8" s="7"/>
      <c r="G8" s="3"/>
      <c r="H8" s="3"/>
      <c r="I8" s="3"/>
      <c r="J8" s="3"/>
    </row>
    <row r="9" spans="1:10" x14ac:dyDescent="0.25">
      <c r="A9" s="7"/>
      <c r="B9" s="7"/>
      <c r="C9" s="7"/>
      <c r="D9" s="3"/>
      <c r="E9" s="7"/>
      <c r="F9" s="7"/>
      <c r="G9" s="3"/>
      <c r="H9" s="3"/>
      <c r="I9" s="3"/>
      <c r="J9" s="3"/>
    </row>
    <row r="10" spans="1:10" x14ac:dyDescent="0.25">
      <c r="A10" s="7"/>
      <c r="B10" s="7"/>
      <c r="C10" s="7"/>
      <c r="D10" s="3"/>
      <c r="E10" s="7"/>
      <c r="F10" s="7"/>
      <c r="G10" s="3"/>
      <c r="H10" s="3"/>
      <c r="I10" s="3"/>
      <c r="J10" s="3"/>
    </row>
    <row r="11" spans="1:10" x14ac:dyDescent="0.25">
      <c r="A11" s="7"/>
      <c r="B11" s="7"/>
      <c r="C11" s="7"/>
      <c r="D11" s="3"/>
      <c r="E11" s="7"/>
      <c r="F11" s="7"/>
      <c r="G11" s="3"/>
      <c r="H11" s="3"/>
      <c r="I11" s="3"/>
      <c r="J11" s="3"/>
    </row>
    <row r="12" spans="1:10" x14ac:dyDescent="0.25">
      <c r="A12" s="7"/>
      <c r="B12" s="7"/>
      <c r="C12" s="7"/>
      <c r="D12" s="3"/>
      <c r="E12" s="7"/>
      <c r="F12" s="7"/>
      <c r="G12" s="3"/>
      <c r="H12" s="3"/>
      <c r="I12" s="3"/>
      <c r="J12" s="3"/>
    </row>
    <row r="13" spans="1:10" x14ac:dyDescent="0.25">
      <c r="A13" s="7"/>
      <c r="B13" s="7"/>
      <c r="C13" s="7"/>
      <c r="D13" s="3"/>
      <c r="E13" s="7"/>
      <c r="F13" s="7"/>
      <c r="G13" s="3"/>
      <c r="H13" s="3"/>
      <c r="I13" s="3"/>
      <c r="J13" s="3"/>
    </row>
    <row r="14" spans="1:10" x14ac:dyDescent="0.25">
      <c r="A14" s="7"/>
      <c r="B14" s="7"/>
      <c r="C14" s="7"/>
      <c r="D14" s="3"/>
      <c r="E14" s="7"/>
      <c r="F14" s="7"/>
      <c r="G14" s="3"/>
      <c r="H14" s="3"/>
      <c r="I14" s="3"/>
      <c r="J14" s="3"/>
    </row>
    <row r="15" spans="1:10" x14ac:dyDescent="0.25">
      <c r="A15" s="7"/>
      <c r="B15" s="7"/>
      <c r="C15" s="7"/>
      <c r="D15" s="3"/>
      <c r="E15" s="7"/>
      <c r="F15" s="7"/>
      <c r="G15" s="3"/>
      <c r="H15" s="3"/>
      <c r="I15" s="3"/>
      <c r="J15" s="3"/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525B67-CE9E-4D21-A5D8-9B6EAA51E540}">
  <dimension ref="A1:G10"/>
  <sheetViews>
    <sheetView workbookViewId="0">
      <selection activeCell="G30" sqref="G30"/>
    </sheetView>
  </sheetViews>
  <sheetFormatPr defaultRowHeight="15" x14ac:dyDescent="0.25"/>
  <cols>
    <col min="1" max="1" width="21.7109375" bestFit="1" customWidth="1"/>
    <col min="2" max="2" width="19.85546875" bestFit="1" customWidth="1"/>
    <col min="3" max="3" width="15.42578125" bestFit="1" customWidth="1"/>
    <col min="4" max="4" width="9.7109375" bestFit="1" customWidth="1"/>
    <col min="5" max="5" width="13.140625" customWidth="1"/>
    <col min="6" max="6" width="25.28515625" bestFit="1" customWidth="1"/>
    <col min="7" max="8" width="16.42578125" bestFit="1" customWidth="1"/>
  </cols>
  <sheetData>
    <row r="1" spans="1:7" x14ac:dyDescent="0.25">
      <c r="A1" s="116" t="s">
        <v>1</v>
      </c>
      <c r="B1" s="116" t="s">
        <v>2</v>
      </c>
      <c r="C1" s="116" t="s">
        <v>11</v>
      </c>
      <c r="D1" s="116" t="s">
        <v>128</v>
      </c>
      <c r="E1" s="116" t="s">
        <v>129</v>
      </c>
      <c r="F1" s="116" t="s">
        <v>130</v>
      </c>
      <c r="G1" s="116" t="s">
        <v>131</v>
      </c>
    </row>
    <row r="2" spans="1:7" ht="15" customHeight="1" x14ac:dyDescent="0.25">
      <c r="A2" s="122" t="s">
        <v>55</v>
      </c>
      <c r="B2" s="45" t="s">
        <v>56</v>
      </c>
      <c r="C2" s="46">
        <v>245000</v>
      </c>
      <c r="D2" s="37">
        <v>32</v>
      </c>
      <c r="E2" s="119">
        <f>C2/D2</f>
        <v>7656.25</v>
      </c>
      <c r="F2" s="124">
        <v>1000</v>
      </c>
      <c r="G2" s="119">
        <f>E2*F2</f>
        <v>7656250</v>
      </c>
    </row>
    <row r="3" spans="1:7" x14ac:dyDescent="0.25">
      <c r="A3" s="37" t="s">
        <v>61</v>
      </c>
      <c r="B3" s="37" t="s">
        <v>62</v>
      </c>
      <c r="C3" s="46">
        <v>349500</v>
      </c>
      <c r="D3" s="37">
        <v>50</v>
      </c>
      <c r="E3" s="119">
        <f t="shared" ref="E3:E9" si="0">C3/D3</f>
        <v>6990</v>
      </c>
      <c r="F3" s="124">
        <v>1000</v>
      </c>
      <c r="G3" s="119">
        <f t="shared" ref="G3:G9" si="1">E3*F3</f>
        <v>6990000</v>
      </c>
    </row>
    <row r="4" spans="1:7" x14ac:dyDescent="0.25">
      <c r="A4" s="123" t="s">
        <v>66</v>
      </c>
      <c r="B4" s="123" t="s">
        <v>49</v>
      </c>
      <c r="C4" s="38">
        <v>1875000</v>
      </c>
      <c r="D4" s="37">
        <v>250</v>
      </c>
      <c r="E4" s="119">
        <f t="shared" si="0"/>
        <v>7500</v>
      </c>
      <c r="F4" s="124">
        <v>1000</v>
      </c>
      <c r="G4" s="119">
        <f t="shared" si="1"/>
        <v>7500000</v>
      </c>
    </row>
    <row r="5" spans="1:7" x14ac:dyDescent="0.25">
      <c r="A5" s="37" t="s">
        <v>70</v>
      </c>
      <c r="B5" s="37" t="s">
        <v>71</v>
      </c>
      <c r="C5" s="46">
        <v>1328400</v>
      </c>
      <c r="D5" s="37">
        <v>149</v>
      </c>
      <c r="E5" s="119">
        <f t="shared" si="0"/>
        <v>8915.4362416107379</v>
      </c>
      <c r="F5" s="124">
        <v>1000</v>
      </c>
      <c r="G5" s="119">
        <f t="shared" si="1"/>
        <v>8915436.2416107375</v>
      </c>
    </row>
    <row r="6" spans="1:7" x14ac:dyDescent="0.25">
      <c r="A6" s="37" t="s">
        <v>70</v>
      </c>
      <c r="B6" s="37" t="s">
        <v>71</v>
      </c>
      <c r="C6" s="46">
        <v>598500</v>
      </c>
      <c r="D6" s="37">
        <v>62</v>
      </c>
      <c r="E6" s="119">
        <f t="shared" si="0"/>
        <v>9653.2258064516136</v>
      </c>
      <c r="F6" s="124">
        <v>1000</v>
      </c>
      <c r="G6" s="119">
        <f t="shared" si="1"/>
        <v>9653225.8064516131</v>
      </c>
    </row>
    <row r="7" spans="1:7" x14ac:dyDescent="0.25">
      <c r="A7" s="37" t="s">
        <v>86</v>
      </c>
      <c r="B7" s="37" t="s">
        <v>87</v>
      </c>
      <c r="C7" s="46">
        <v>1249999.99</v>
      </c>
      <c r="D7" s="37">
        <v>150</v>
      </c>
      <c r="E7" s="119">
        <f t="shared" si="0"/>
        <v>8333.3332666666665</v>
      </c>
      <c r="F7" s="124">
        <v>1000</v>
      </c>
      <c r="G7" s="119">
        <f t="shared" si="1"/>
        <v>8333333.2666666666</v>
      </c>
    </row>
    <row r="8" spans="1:7" x14ac:dyDescent="0.25">
      <c r="A8" s="37" t="s">
        <v>96</v>
      </c>
      <c r="B8" s="37" t="s">
        <v>97</v>
      </c>
      <c r="C8" s="43">
        <v>1165000</v>
      </c>
      <c r="D8" s="37">
        <v>120</v>
      </c>
      <c r="E8" s="119">
        <f t="shared" si="0"/>
        <v>9708.3333333333339</v>
      </c>
      <c r="F8" s="124">
        <v>1000</v>
      </c>
      <c r="G8" s="119">
        <f t="shared" si="1"/>
        <v>9708333.333333334</v>
      </c>
    </row>
    <row r="9" spans="1:7" x14ac:dyDescent="0.25">
      <c r="A9" s="37" t="s">
        <v>96</v>
      </c>
      <c r="B9" s="37" t="s">
        <v>97</v>
      </c>
      <c r="C9" s="46">
        <v>429000</v>
      </c>
      <c r="D9" s="37">
        <v>60</v>
      </c>
      <c r="E9" s="119">
        <f t="shared" si="0"/>
        <v>7150</v>
      </c>
      <c r="F9" s="124">
        <v>1000</v>
      </c>
      <c r="G9" s="119">
        <f t="shared" si="1"/>
        <v>7150000</v>
      </c>
    </row>
    <row r="10" spans="1:7" x14ac:dyDescent="0.25">
      <c r="A10" s="120" t="s">
        <v>132</v>
      </c>
      <c r="B10" s="120"/>
      <c r="C10" s="120"/>
      <c r="D10" s="120"/>
      <c r="E10" s="120"/>
      <c r="F10" s="120"/>
      <c r="G10" s="121">
        <f>G3</f>
        <v>6990000</v>
      </c>
    </row>
  </sheetData>
  <mergeCells count="1">
    <mergeCell ref="A10:F10"/>
  </mergeCells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170FF4826F7EC47AF834E0C089B9FFF" ma:contentTypeVersion="12" ma:contentTypeDescription="Crie um novo documento." ma:contentTypeScope="" ma:versionID="985b5a197a43303c0775e70ccae45fa8">
  <xsd:schema xmlns:xsd="http://www.w3.org/2001/XMLSchema" xmlns:xs="http://www.w3.org/2001/XMLSchema" xmlns:p="http://schemas.microsoft.com/office/2006/metadata/properties" xmlns:ns2="b8f39425-7ec0-4062-b1d2-1cb176fd90ff" xmlns:ns3="5162e092-69ce-42e4-867d-8bb73dd7c252" targetNamespace="http://schemas.microsoft.com/office/2006/metadata/properties" ma:root="true" ma:fieldsID="708ee6498fa62c3bccaf835240474a1c" ns2:_="" ns3:_="">
    <xsd:import namespace="b8f39425-7ec0-4062-b1d2-1cb176fd90ff"/>
    <xsd:import namespace="5162e092-69ce-42e4-867d-8bb73dd7c25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f39425-7ec0-4062-b1d2-1cb176fd90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6affb6ac-fb53-4e05-9b81-1805607b1b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62e092-69ce-42e4-867d-8bb73dd7c252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eff1ac84-43d6-4b22-a0c9-6b73931c9357}" ma:internalName="TaxCatchAll" ma:showField="CatchAllData" ma:web="5162e092-69ce-42e4-867d-8bb73dd7c25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62e092-69ce-42e4-867d-8bb73dd7c252" xsi:nil="true"/>
    <lcf76f155ced4ddcb4097134ff3c332f xmlns="b8f39425-7ec0-4062-b1d2-1cb176fd90f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413EA39-4886-4ACA-BA54-D0BC3936711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BD5D025-7585-497E-9646-AAE8A82D0E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f39425-7ec0-4062-b1d2-1cb176fd90ff"/>
    <ds:schemaRef ds:uri="5162e092-69ce-42e4-867d-8bb73dd7c25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8B01CE3-9E94-4393-AE09-44FB920FA38C}">
  <ds:schemaRefs>
    <ds:schemaRef ds:uri="http://schemas.microsoft.com/office/infopath/2007/PartnerControls"/>
    <ds:schemaRef ds:uri="http://schemas.microsoft.com/office/2006/metadata/properties"/>
    <ds:schemaRef ds:uri="http://purl.org/dc/terms/"/>
    <ds:schemaRef ds:uri="http://schemas.microsoft.com/office/2006/documentManagement/types"/>
    <ds:schemaRef ds:uri="b8f39425-7ec0-4062-b1d2-1cb176fd90ff"/>
    <ds:schemaRef ds:uri="http://schemas.openxmlformats.org/package/2006/metadata/core-properties"/>
    <ds:schemaRef ds:uri="http://purl.org/dc/elements/1.1/"/>
    <ds:schemaRef ds:uri="5162e092-69ce-42e4-867d-8bb73dd7c252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Consolidado</vt:lpstr>
      <vt:lpstr>Comparação TCO</vt:lpstr>
      <vt:lpstr>LTR_Consolidado</vt:lpstr>
      <vt:lpstr>Tape_Geral</vt:lpstr>
      <vt:lpstr>Simulação LTR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Menegazzo</dc:creator>
  <cp:keywords/>
  <dc:description/>
  <cp:lastModifiedBy>Menegazzo</cp:lastModifiedBy>
  <cp:revision/>
  <dcterms:created xsi:type="dcterms:W3CDTF">2022-07-13T13:08:21Z</dcterms:created>
  <dcterms:modified xsi:type="dcterms:W3CDTF">2022-12-16T13:54:26Z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0x010100B170FF4826F7EC47AF834E0C089B9FFF</vt:lpwstr>
  </property>
  <property fmtid="{D5CDD505-2E9C-101B-9397-08002B2CF9AE}" pid="3" name="MediaServiceImageTags">
    <vt:lpwstr/>
  </property>
</Properties>
</file>